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scmsd-my.sharepoint.com/personal/it-romankrulicky_stredniskola_net/Documents/!!!IT 2025/III.IT/APP/"/>
    </mc:Choice>
  </mc:AlternateContent>
  <xr:revisionPtr revIDLastSave="175" documentId="13_ncr:1_{FCB8286F-7B8B-4301-823B-3042822C9CC9}" xr6:coauthVersionLast="47" xr6:coauthVersionMax="47" xr10:uidLastSave="{DCCF8862-13A1-4DEE-8A61-1B455C299FCC}"/>
  <bookViews>
    <workbookView xWindow="-120" yWindow="-120" windowWidth="29040" windowHeight="15720" activeTab="1" xr2:uid="{00000000-000D-0000-FFFF-FFFF00000000}"/>
  </bookViews>
  <sheets>
    <sheet name="zadání" sheetId="10" r:id="rId1"/>
    <sheet name="zdrojová data" sheetId="3" r:id="rId2"/>
    <sheet name="přehled krajů" sheetId="1" r:id="rId3"/>
  </sheets>
  <definedNames>
    <definedName name="_xlnm._FilterDatabase" localSheetId="1" hidden="1">'zdrojová data'!$A$1:$Q$83</definedName>
    <definedName name="data1">#REF!</definedName>
    <definedName name="splatky">'přehled krajů'!$A$11:$A$13</definedName>
    <definedName name="splátky">'zdrojová data'!$A$86:$A$88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5" i="3" l="1"/>
  <c r="G85" i="3"/>
  <c r="F85" i="3"/>
  <c r="P4" i="3"/>
  <c r="P5" i="3"/>
  <c r="P6" i="3"/>
  <c r="P7" i="3"/>
  <c r="P3" i="3"/>
  <c r="Q4" i="3"/>
  <c r="Q5" i="3"/>
  <c r="Q6" i="3"/>
  <c r="Q7" i="3"/>
  <c r="Q3" i="3"/>
  <c r="O4" i="3"/>
  <c r="O5" i="3"/>
  <c r="O6" i="3"/>
  <c r="O7" i="3"/>
  <c r="O3" i="3"/>
  <c r="M7" i="3"/>
  <c r="M4" i="3"/>
  <c r="M5" i="3"/>
  <c r="M6" i="3"/>
  <c r="M3" i="3"/>
  <c r="J40" i="3"/>
  <c r="J57" i="3"/>
  <c r="J12" i="3"/>
  <c r="J13" i="3"/>
  <c r="J27" i="3"/>
  <c r="J62" i="3"/>
  <c r="J65" i="3"/>
  <c r="J44" i="3"/>
  <c r="J82" i="3"/>
  <c r="J6" i="3"/>
  <c r="J51" i="3"/>
  <c r="J18" i="3"/>
  <c r="J3" i="3"/>
  <c r="J53" i="3"/>
  <c r="J47" i="3"/>
  <c r="J72" i="3"/>
  <c r="J9" i="3"/>
  <c r="J54" i="3"/>
  <c r="J17" i="3"/>
  <c r="J41" i="3"/>
  <c r="J7" i="3"/>
  <c r="J23" i="3"/>
  <c r="J63" i="3"/>
  <c r="J52" i="3"/>
  <c r="J48" i="3"/>
  <c r="J79" i="3"/>
  <c r="J80" i="3"/>
  <c r="J10" i="3"/>
  <c r="J34" i="3"/>
  <c r="J21" i="3"/>
  <c r="J69" i="3"/>
  <c r="J64" i="3"/>
  <c r="J58" i="3"/>
  <c r="J2" i="3"/>
  <c r="J78" i="3"/>
  <c r="J73" i="3"/>
  <c r="J45" i="3"/>
  <c r="J28" i="3"/>
  <c r="J20" i="3"/>
  <c r="J19" i="3"/>
  <c r="J4" i="3"/>
  <c r="J14" i="3"/>
  <c r="J55" i="3"/>
  <c r="J71" i="3"/>
  <c r="J29" i="3"/>
  <c r="J24" i="3"/>
  <c r="J30" i="3"/>
  <c r="J36" i="3"/>
  <c r="J37" i="3"/>
  <c r="J59" i="3"/>
  <c r="J81" i="3"/>
  <c r="J49" i="3"/>
  <c r="J68" i="3"/>
  <c r="J32" i="3"/>
  <c r="J15" i="3"/>
  <c r="J50" i="3"/>
  <c r="J42" i="3"/>
  <c r="J38" i="3"/>
  <c r="J11" i="3"/>
  <c r="J56" i="3"/>
  <c r="J60" i="3"/>
  <c r="J35" i="3"/>
  <c r="J83" i="3"/>
  <c r="J77" i="3"/>
  <c r="J39" i="3"/>
  <c r="J25" i="3"/>
  <c r="J31" i="3"/>
  <c r="J22" i="3"/>
  <c r="J16" i="3"/>
  <c r="J67" i="3"/>
  <c r="J46" i="3"/>
  <c r="J26" i="3"/>
  <c r="J8" i="3"/>
  <c r="J76" i="3"/>
  <c r="J5" i="3"/>
  <c r="J70" i="3"/>
  <c r="J61" i="3"/>
  <c r="J33" i="3"/>
  <c r="J66" i="3"/>
  <c r="J74" i="3"/>
  <c r="J75" i="3"/>
  <c r="J43" i="3"/>
  <c r="H40" i="3"/>
  <c r="H57" i="3"/>
  <c r="H12" i="3"/>
  <c r="H13" i="3"/>
  <c r="H27" i="3"/>
  <c r="H62" i="3"/>
  <c r="H65" i="3"/>
  <c r="H44" i="3"/>
  <c r="H82" i="3"/>
  <c r="H6" i="3"/>
  <c r="H51" i="3"/>
  <c r="H18" i="3"/>
  <c r="H3" i="3"/>
  <c r="H53" i="3"/>
  <c r="H47" i="3"/>
  <c r="H72" i="3"/>
  <c r="H9" i="3"/>
  <c r="H54" i="3"/>
  <c r="H17" i="3"/>
  <c r="H41" i="3"/>
  <c r="H7" i="3"/>
  <c r="H23" i="3"/>
  <c r="H63" i="3"/>
  <c r="H52" i="3"/>
  <c r="H48" i="3"/>
  <c r="H79" i="3"/>
  <c r="H80" i="3"/>
  <c r="H10" i="3"/>
  <c r="H34" i="3"/>
  <c r="H21" i="3"/>
  <c r="H69" i="3"/>
  <c r="H64" i="3"/>
  <c r="H58" i="3"/>
  <c r="H2" i="3"/>
  <c r="H78" i="3"/>
  <c r="H73" i="3"/>
  <c r="H45" i="3"/>
  <c r="H28" i="3"/>
  <c r="H20" i="3"/>
  <c r="H19" i="3"/>
  <c r="H4" i="3"/>
  <c r="H14" i="3"/>
  <c r="H55" i="3"/>
  <c r="H71" i="3"/>
  <c r="H29" i="3"/>
  <c r="H24" i="3"/>
  <c r="H30" i="3"/>
  <c r="H36" i="3"/>
  <c r="H37" i="3"/>
  <c r="H59" i="3"/>
  <c r="H81" i="3"/>
  <c r="H49" i="3"/>
  <c r="H68" i="3"/>
  <c r="H32" i="3"/>
  <c r="H15" i="3"/>
  <c r="H50" i="3"/>
  <c r="H42" i="3"/>
  <c r="H38" i="3"/>
  <c r="H11" i="3"/>
  <c r="H56" i="3"/>
  <c r="H60" i="3"/>
  <c r="H35" i="3"/>
  <c r="H83" i="3"/>
  <c r="H77" i="3"/>
  <c r="H39" i="3"/>
  <c r="H25" i="3"/>
  <c r="H31" i="3"/>
  <c r="H22" i="3"/>
  <c r="H16" i="3"/>
  <c r="H67" i="3"/>
  <c r="H46" i="3"/>
  <c r="H26" i="3"/>
  <c r="H8" i="3"/>
  <c r="H76" i="3"/>
  <c r="H5" i="3"/>
  <c r="H70" i="3"/>
  <c r="H61" i="3"/>
  <c r="H33" i="3"/>
  <c r="H66" i="3"/>
  <c r="H74" i="3"/>
  <c r="H75" i="3"/>
  <c r="H43" i="3"/>
  <c r="P9" i="3" l="1"/>
  <c r="Q9" i="3"/>
</calcChain>
</file>

<file path=xl/sharedStrings.xml><?xml version="1.0" encoding="utf-8"?>
<sst xmlns="http://schemas.openxmlformats.org/spreadsheetml/2006/main" count="405" uniqueCount="43">
  <si>
    <t>město</t>
  </si>
  <si>
    <t>kraj</t>
  </si>
  <si>
    <t>Brno</t>
  </si>
  <si>
    <t>Jihomoravský</t>
  </si>
  <si>
    <t>Jihlava</t>
  </si>
  <si>
    <t>Vysočina</t>
  </si>
  <si>
    <t>Olomouc</t>
  </si>
  <si>
    <t>Severomoravský</t>
  </si>
  <si>
    <t>Ostrava</t>
  </si>
  <si>
    <t>Praha</t>
  </si>
  <si>
    <t>Praha -Středočeský</t>
  </si>
  <si>
    <t>Měsíc</t>
  </si>
  <si>
    <t>leden</t>
  </si>
  <si>
    <t>Aiwa</t>
  </si>
  <si>
    <t>Philips</t>
  </si>
  <si>
    <t>minivěž</t>
  </si>
  <si>
    <t>Samsung</t>
  </si>
  <si>
    <t>TV</t>
  </si>
  <si>
    <t>Produkt</t>
  </si>
  <si>
    <t>Výrobce</t>
  </si>
  <si>
    <t>Cena</t>
  </si>
  <si>
    <t>Město</t>
  </si>
  <si>
    <t>příjem</t>
  </si>
  <si>
    <t>Výdej</t>
  </si>
  <si>
    <t>splátky</t>
  </si>
  <si>
    <t>celkový příjem</t>
  </si>
  <si>
    <t>celkový výdej</t>
  </si>
  <si>
    <t>měsíční</t>
  </si>
  <si>
    <t>čtvrtletní</t>
  </si>
  <si>
    <t>pololetní</t>
  </si>
  <si>
    <t>OTF</t>
  </si>
  <si>
    <t>únor</t>
  </si>
  <si>
    <t>březen</t>
  </si>
  <si>
    <t>duben</t>
  </si>
  <si>
    <t>Power banka</t>
  </si>
  <si>
    <t>Lamax</t>
  </si>
  <si>
    <t>Zůstatek</t>
  </si>
  <si>
    <t>Čtvrtletní</t>
  </si>
  <si>
    <t>Pololetní</t>
  </si>
  <si>
    <t>Měsíční</t>
  </si>
  <si>
    <t>Prodáno</t>
  </si>
  <si>
    <t>Výskyt města</t>
  </si>
  <si>
    <t>Města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</si>
</sst>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0"/>
      <name val="Arial CE"/>
      <charset val="238"/>
    </font>
    <font>
      <sz val="16"/>
      <name val="Arial CE"/>
      <family val="2"/>
      <charset val="238"/>
    </font>
    <font>
      <sz val="10"/>
      <color indexed="8"/>
      <name val="Arial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14999847407452621"/>
        <bgColor theme="0" tint="-0.1499984740745262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0" borderId="2" xfId="0" applyBorder="1"/>
    <xf numFmtId="0" fontId="2" fillId="0" borderId="1" xfId="1" applyBorder="1" applyAlignment="1">
      <alignment horizontal="left"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horizontal="left"/>
    </xf>
    <xf numFmtId="0" fontId="7" fillId="0" borderId="0" xfId="0" applyFont="1"/>
    <xf numFmtId="0" fontId="8" fillId="0" borderId="0" xfId="1" applyFont="1" applyBorder="1" applyAlignment="1">
      <alignment horizontal="right" wrapText="1"/>
    </xf>
    <xf numFmtId="0" fontId="9" fillId="0" borderId="0" xfId="0" applyFont="1"/>
    <xf numFmtId="0" fontId="10" fillId="0" borderId="0" xfId="0" applyFont="1"/>
    <xf numFmtId="0" fontId="8" fillId="0" borderId="0" xfId="1" applyFont="1" applyBorder="1" applyAlignment="1">
      <alignment horizontal="left" wrapText="1"/>
    </xf>
    <xf numFmtId="0" fontId="7" fillId="0" borderId="0" xfId="0" applyFont="1" applyBorder="1"/>
    <xf numFmtId="0" fontId="11" fillId="6" borderId="0" xfId="0" applyFont="1" applyFill="1" applyBorder="1"/>
    <xf numFmtId="0" fontId="11" fillId="5" borderId="0" xfId="0" applyFont="1" applyFill="1" applyBorder="1"/>
    <xf numFmtId="0" fontId="11" fillId="6" borderId="3" xfId="0" applyFont="1" applyFill="1" applyBorder="1"/>
    <xf numFmtId="0" fontId="11" fillId="6" borderId="4" xfId="0" applyFont="1" applyFill="1" applyBorder="1"/>
    <xf numFmtId="0" fontId="11" fillId="5" borderId="3" xfId="0" applyFont="1" applyFill="1" applyBorder="1"/>
    <xf numFmtId="0" fontId="11" fillId="5" borderId="4" xfId="0" applyFont="1" applyFill="1" applyBorder="1"/>
    <xf numFmtId="0" fontId="11" fillId="6" borderId="5" xfId="0" applyFont="1" applyFill="1" applyBorder="1"/>
    <xf numFmtId="0" fontId="11" fillId="6" borderId="7" xfId="0" applyFont="1" applyFill="1" applyBorder="1"/>
    <xf numFmtId="0" fontId="11" fillId="6" borderId="6" xfId="0" applyFont="1" applyFill="1" applyBorder="1"/>
    <xf numFmtId="0" fontId="12" fillId="3" borderId="8" xfId="1" applyFont="1" applyFill="1" applyBorder="1" applyAlignment="1">
      <alignment horizontal="center"/>
    </xf>
    <xf numFmtId="0" fontId="12" fillId="3" borderId="9" xfId="1" applyFont="1" applyFill="1" applyBorder="1" applyAlignment="1">
      <alignment horizontal="center"/>
    </xf>
    <xf numFmtId="0" fontId="12" fillId="3" borderId="10" xfId="1" applyFont="1" applyFill="1" applyBorder="1" applyAlignment="1">
      <alignment horizontal="center"/>
    </xf>
    <xf numFmtId="0" fontId="13" fillId="4" borderId="8" xfId="0" applyFont="1" applyFill="1" applyBorder="1"/>
    <xf numFmtId="0" fontId="13" fillId="4" borderId="9" xfId="0" applyFont="1" applyFill="1" applyBorder="1"/>
    <xf numFmtId="0" fontId="13" fillId="4" borderId="10" xfId="0" applyFont="1" applyFill="1" applyBorder="1"/>
  </cellXfs>
  <cellStyles count="5">
    <cellStyle name="měny 2" xfId="4" xr:uid="{00000000-0005-0000-0000-000000000000}"/>
    <cellStyle name="Normální" xfId="0" builtinId="0"/>
    <cellStyle name="normální 2" xfId="2" xr:uid="{00000000-0005-0000-0000-000002000000}"/>
    <cellStyle name="normální_databaze" xfId="1" xr:uid="{00000000-0005-0000-0000-000004000000}"/>
    <cellStyle name="procent 2" xfId="3" xr:uid="{00000000-0005-0000-0000-000005000000}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charset val="238"/>
        <scheme val="minor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charset val="238"/>
        <scheme val="minor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charset val="238"/>
        <scheme val="minor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charset val="238"/>
        <scheme val="minor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charset val="238"/>
        <scheme val="minor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2</xdr:row>
      <xdr:rowOff>142875</xdr:rowOff>
    </xdr:from>
    <xdr:to>
      <xdr:col>9</xdr:col>
      <xdr:colOff>381001</xdr:colOff>
      <xdr:row>30</xdr:row>
      <xdr:rowOff>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40BDF06D-C628-014C-65CA-62BE1B447D77}"/>
            </a:ext>
          </a:extLst>
        </xdr:cNvPr>
        <xdr:cNvSpPr txBox="1"/>
      </xdr:nvSpPr>
      <xdr:spPr>
        <a:xfrm>
          <a:off x="381001" y="466725"/>
          <a:ext cx="5486400" cy="439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endParaRPr lang="cs-CZ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Zadání B</a:t>
          </a:r>
        </a:p>
        <a:p>
          <a:pPr lvl="0"/>
          <a:endParaRPr lang="cs-CZ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doplňte odpovídající údaje do oblasti </a:t>
          </a:r>
          <a:r>
            <a:rPr lang="cs-CZ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K3:L8, </a:t>
          </a:r>
          <a:r>
            <a:rPr lang="cs-CZ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použijte funkce Countif a Sumif</a:t>
          </a:r>
        </a:p>
        <a:p>
          <a:r>
            <a:rPr lang="cs-CZ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</a:t>
          </a:r>
          <a:endParaRPr lang="cs-CZ" sz="1400">
            <a:effectLst/>
          </a:endParaRPr>
        </a:p>
        <a:p>
          <a:r>
            <a:rPr lang="cs-CZ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 sloupce </a:t>
          </a:r>
          <a:r>
            <a:rPr lang="cs-CZ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kraj</a:t>
          </a:r>
          <a:r>
            <a:rPr lang="cs-CZ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pomocí vhodné funkce doplňte podle města odpovídající kraj, informace doplňujte z tabulky na listu </a:t>
          </a:r>
          <a:r>
            <a:rPr lang="cs-CZ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přehled</a:t>
          </a:r>
          <a:r>
            <a:rPr lang="cs-CZ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krajů</a:t>
          </a:r>
        </a:p>
        <a:p>
          <a:endParaRPr lang="cs-CZ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listu  </a:t>
          </a:r>
          <a:r>
            <a:rPr lang="cs-CZ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zdrojová data, </a:t>
          </a:r>
          <a:r>
            <a:rPr lang="cs-CZ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zajistěte, aby se ve sloupci </a:t>
          </a:r>
          <a:r>
            <a:rPr lang="cs-CZ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</a:t>
          </a:r>
          <a:r>
            <a:rPr lang="cs-CZ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zvýraznil modrým pozadím produkt, kterého</a:t>
          </a:r>
          <a:r>
            <a:rPr lang="cs-CZ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vydalo více jak 20 kusů, použijte nové pravidlo v podmíněném formátování </a:t>
          </a:r>
          <a:endParaRPr lang="cs-CZ" sz="1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cs-CZ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cs-CZ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listu  </a:t>
          </a:r>
          <a:r>
            <a:rPr lang="cs-CZ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zdrojová data, </a:t>
          </a:r>
          <a:r>
            <a:rPr lang="cs-CZ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zajistěte, aby se ve sloupci </a:t>
          </a:r>
          <a:r>
            <a:rPr lang="cs-CZ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cs-CZ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nabízela rolovací nabídka s texty pololetní, čtvrtletní, měsíční (vytvořte nový list a na něj si připravte uvedené texty), chybové hlášení nepřipojujte </a:t>
          </a:r>
        </a:p>
        <a:p>
          <a:pPr lvl="0"/>
          <a:endParaRPr lang="cs-CZ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cs-CZ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FA9F3C6-0D19-4663-A539-74A124136181}" name="Tabulka3" displayName="Tabulka3" ref="A1:J83" headerRowDxfId="0" headerRowBorderDxfId="1" tableBorderDxfId="12" headerRowCellStyle="normální_databaze">
  <autoFilter ref="A1:J83" xr:uid="{2FA9F3C6-0D19-4663-A539-74A12413618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sortState xmlns:xlrd2="http://schemas.microsoft.com/office/spreadsheetml/2017/richdata2" ref="A2:J83">
    <sortCondition descending="1" ref="H2:H83"/>
  </sortState>
  <tableColumns count="10">
    <tableColumn id="1" xr3:uid="{CA2F1767-44F4-476B-A874-433935C26EF9}" name="Produkt" totalsRowLabel="Celkem" dataDxfId="11" totalsRowDxfId="16" dataCellStyle="normální_databaze"/>
    <tableColumn id="2" xr3:uid="{3A4D6C8C-D588-431B-A712-26CF7FD1F2E0}" name="Výrobce" dataDxfId="10" totalsRowDxfId="17" dataCellStyle="normální_databaze"/>
    <tableColumn id="3" xr3:uid="{A7189C66-91E4-45CF-8FD0-4E0F1E44961C}" name="Měsíc" dataDxfId="9" totalsRowDxfId="18" dataCellStyle="normální_databaze"/>
    <tableColumn id="4" xr3:uid="{5F7AFDA9-A7C5-4422-AE90-33CFE9A69700}" name="Cena" dataDxfId="8" totalsRowDxfId="19" dataCellStyle="normální_databaze"/>
    <tableColumn id="5" xr3:uid="{02E37A80-1DFA-48FE-A85A-FC99FFFCF491}" name="Město" dataDxfId="7" totalsRowDxfId="20" dataCellStyle="normální_databaze"/>
    <tableColumn id="6" xr3:uid="{1739C984-F41C-4186-B5C6-8CD8AFDC9E06}" name="příjem" dataDxfId="6" totalsRowDxfId="21" dataCellStyle="normální_databaze"/>
    <tableColumn id="7" xr3:uid="{311AE4E3-ADF3-4C8E-B57B-970C643E661A}" name="Výdej" dataDxfId="5" totalsRowDxfId="22" dataCellStyle="normální_databaze"/>
    <tableColumn id="8" xr3:uid="{A81E4CD6-0A88-4D9A-B5F7-868B379D0998}" name="Zůstatek" dataDxfId="4" totalsRowDxfId="23" dataCellStyle="normální_databaze">
      <calculatedColumnFormula>F2-G2</calculatedColumnFormula>
    </tableColumn>
    <tableColumn id="9" xr3:uid="{03CCFDA7-860E-4863-8FC8-D7C538746645}" name="splátky" dataDxfId="3" totalsRowDxfId="24"/>
    <tableColumn id="10" xr3:uid="{967587DF-2081-4074-97FB-3FD6FE5036F4}" name="kraj" totalsRowFunction="count" dataDxfId="2" totalsRowDxfId="25">
      <calculatedColumnFormula>VLOOKUP(E2,'přehled krajů'!$A$2:$B$6,2)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63941-B8FB-4DDC-8B29-3FAA4EC6467C}">
  <dimension ref="A1"/>
  <sheetViews>
    <sheetView workbookViewId="0">
      <selection activeCell="O28" sqref="O28"/>
    </sheetView>
  </sheetViews>
  <sheetFormatPr defaultRowHeight="12.75" x14ac:dyDescent="0.2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"/>
  <sheetViews>
    <sheetView tabSelected="1" workbookViewId="0">
      <selection activeCell="R18" sqref="R18"/>
    </sheetView>
  </sheetViews>
  <sheetFormatPr defaultRowHeight="12.75" x14ac:dyDescent="0.2"/>
  <cols>
    <col min="1" max="1" width="13.7109375" customWidth="1"/>
    <col min="2" max="2" width="9.5703125" customWidth="1"/>
    <col min="3" max="3" width="17" customWidth="1"/>
    <col min="5" max="5" width="11.28515625" bestFit="1" customWidth="1"/>
    <col min="8" max="8" width="9.85546875" customWidth="1"/>
    <col min="9" max="9" width="11.42578125" bestFit="1" customWidth="1"/>
    <col min="10" max="11" width="21.28515625" customWidth="1"/>
    <col min="12" max="12" width="9" bestFit="1" customWidth="1"/>
    <col min="13" max="13" width="9.42578125" bestFit="1" customWidth="1"/>
    <col min="14" max="14" width="8.140625" bestFit="1" customWidth="1"/>
    <col min="15" max="15" width="14" bestFit="1" customWidth="1"/>
    <col min="16" max="16" width="15.42578125" bestFit="1" customWidth="1"/>
    <col min="17" max="17" width="14.42578125" bestFit="1" customWidth="1"/>
  </cols>
  <sheetData>
    <row r="1" spans="1:17" ht="15.75" customHeight="1" thickBot="1" x14ac:dyDescent="0.3">
      <c r="A1" s="22" t="s">
        <v>18</v>
      </c>
      <c r="B1" s="23" t="s">
        <v>19</v>
      </c>
      <c r="C1" s="23" t="s">
        <v>11</v>
      </c>
      <c r="D1" s="23" t="s">
        <v>20</v>
      </c>
      <c r="E1" s="23" t="s">
        <v>21</v>
      </c>
      <c r="F1" s="23" t="s">
        <v>22</v>
      </c>
      <c r="G1" s="23" t="s">
        <v>23</v>
      </c>
      <c r="H1" s="23" t="s">
        <v>36</v>
      </c>
      <c r="I1" s="23" t="s">
        <v>24</v>
      </c>
      <c r="J1" s="24" t="s">
        <v>1</v>
      </c>
      <c r="L1" s="7"/>
      <c r="M1" s="7"/>
      <c r="N1" s="7"/>
      <c r="O1" s="7"/>
      <c r="P1" s="7"/>
      <c r="Q1" s="7"/>
    </row>
    <row r="2" spans="1:17" ht="15.75" customHeight="1" thickBot="1" x14ac:dyDescent="0.3">
      <c r="A2" s="11" t="s">
        <v>17</v>
      </c>
      <c r="B2" s="11" t="s">
        <v>16</v>
      </c>
      <c r="C2" s="11" t="s">
        <v>31</v>
      </c>
      <c r="D2" s="8">
        <v>9800</v>
      </c>
      <c r="E2" s="11" t="s">
        <v>9</v>
      </c>
      <c r="F2" s="8">
        <v>41</v>
      </c>
      <c r="G2" s="8">
        <v>4</v>
      </c>
      <c r="H2" s="8">
        <f>F2-G2</f>
        <v>37</v>
      </c>
      <c r="I2" s="12" t="s">
        <v>27</v>
      </c>
      <c r="J2" s="12" t="str">
        <f>VLOOKUP(E2,'přehled krajů'!$A$2:$B$6,2)</f>
        <v>Praha -Středočeský</v>
      </c>
      <c r="K2" s="12"/>
      <c r="L2" s="25" t="s">
        <v>18</v>
      </c>
      <c r="M2" s="26" t="s">
        <v>40</v>
      </c>
      <c r="N2" s="26" t="s">
        <v>42</v>
      </c>
      <c r="O2" s="26" t="s">
        <v>41</v>
      </c>
      <c r="P2" s="26" t="s">
        <v>25</v>
      </c>
      <c r="Q2" s="27" t="s">
        <v>26</v>
      </c>
    </row>
    <row r="3" spans="1:17" ht="15.75" customHeight="1" x14ac:dyDescent="0.2">
      <c r="A3" s="11" t="s">
        <v>17</v>
      </c>
      <c r="B3" s="11" t="s">
        <v>35</v>
      </c>
      <c r="C3" s="11" t="s">
        <v>12</v>
      </c>
      <c r="D3" s="8">
        <v>10520</v>
      </c>
      <c r="E3" s="11" t="s">
        <v>9</v>
      </c>
      <c r="F3" s="8">
        <v>36</v>
      </c>
      <c r="G3" s="8">
        <v>5</v>
      </c>
      <c r="H3" s="8">
        <f>F3-G3</f>
        <v>31</v>
      </c>
      <c r="I3" s="12" t="s">
        <v>27</v>
      </c>
      <c r="J3" s="12" t="str">
        <f>VLOOKUP(E3,'přehled krajů'!$A$2:$B$6,2)</f>
        <v>Praha -Středočeský</v>
      </c>
      <c r="K3" s="12"/>
      <c r="L3" s="15" t="s">
        <v>35</v>
      </c>
      <c r="M3" s="13">
        <f>COUNTIF($B$2:$B$83,L3)</f>
        <v>28</v>
      </c>
      <c r="N3" s="13" t="s">
        <v>9</v>
      </c>
      <c r="O3" s="13">
        <f>COUNTIF($E:$E,N3)</f>
        <v>32</v>
      </c>
      <c r="P3" s="13">
        <f>SUMIF($B$2:$B$83,L3,$F$2:$F$83)</f>
        <v>512</v>
      </c>
      <c r="Q3" s="16">
        <f>SUMIF($B$2:$B$83,L3,$G$2:$G$83)</f>
        <v>362</v>
      </c>
    </row>
    <row r="4" spans="1:17" ht="15.75" customHeight="1" x14ac:dyDescent="0.2">
      <c r="A4" s="11" t="s">
        <v>34</v>
      </c>
      <c r="B4" s="11" t="s">
        <v>13</v>
      </c>
      <c r="C4" s="11" t="s">
        <v>32</v>
      </c>
      <c r="D4" s="8">
        <v>15250</v>
      </c>
      <c r="E4" s="11" t="s">
        <v>2</v>
      </c>
      <c r="F4" s="8">
        <v>24</v>
      </c>
      <c r="G4" s="8">
        <v>2</v>
      </c>
      <c r="H4" s="8">
        <f>F4-G4</f>
        <v>22</v>
      </c>
      <c r="I4" s="12" t="s">
        <v>27</v>
      </c>
      <c r="J4" s="12" t="str">
        <f>VLOOKUP(E4,'přehled krajů'!$A$2:$B$6,2)</f>
        <v>Jihomoravský</v>
      </c>
      <c r="K4" s="12"/>
      <c r="L4" s="17" t="s">
        <v>13</v>
      </c>
      <c r="M4" s="14">
        <f t="shared" ref="M4:M6" si="0">COUNTIF($B$2:$B$83,L4)</f>
        <v>22</v>
      </c>
      <c r="N4" s="14" t="s">
        <v>2</v>
      </c>
      <c r="O4" s="14">
        <f>COUNTIF($E:$E,N4)</f>
        <v>24</v>
      </c>
      <c r="P4" s="14">
        <f t="shared" ref="P4:P7" si="1">SUMIF($B$2:$B$83,L4,$F$2:$F$83)</f>
        <v>433</v>
      </c>
      <c r="Q4" s="18">
        <f t="shared" ref="Q4:Q7" si="2">SUMIF($B$2:$B$83,L4,$G$2:$G$83)</f>
        <v>253</v>
      </c>
    </row>
    <row r="5" spans="1:17" ht="15.75" customHeight="1" x14ac:dyDescent="0.2">
      <c r="A5" s="11" t="s">
        <v>17</v>
      </c>
      <c r="B5" s="11" t="s">
        <v>30</v>
      </c>
      <c r="C5" s="11" t="s">
        <v>33</v>
      </c>
      <c r="D5" s="8">
        <v>12200</v>
      </c>
      <c r="E5" s="11" t="s">
        <v>2</v>
      </c>
      <c r="F5" s="8">
        <v>36</v>
      </c>
      <c r="G5" s="8">
        <v>14</v>
      </c>
      <c r="H5" s="8">
        <f>F5-G5</f>
        <v>22</v>
      </c>
      <c r="I5" s="12" t="s">
        <v>29</v>
      </c>
      <c r="J5" s="12" t="str">
        <f>VLOOKUP(E5,'přehled krajů'!$A$2:$B$6,2)</f>
        <v>Jihomoravský</v>
      </c>
      <c r="K5" s="12"/>
      <c r="L5" s="15" t="s">
        <v>16</v>
      </c>
      <c r="M5" s="13">
        <f t="shared" si="0"/>
        <v>12</v>
      </c>
      <c r="N5" s="13" t="s">
        <v>8</v>
      </c>
      <c r="O5" s="13">
        <f>COUNTIF($E:$E,N5)</f>
        <v>12</v>
      </c>
      <c r="P5" s="13">
        <f t="shared" si="1"/>
        <v>334</v>
      </c>
      <c r="Q5" s="16">
        <f t="shared" si="2"/>
        <v>223</v>
      </c>
    </row>
    <row r="6" spans="1:17" ht="15.75" customHeight="1" x14ac:dyDescent="0.2">
      <c r="A6" s="11" t="s">
        <v>15</v>
      </c>
      <c r="B6" s="11" t="s">
        <v>16</v>
      </c>
      <c r="C6" s="11" t="s">
        <v>12</v>
      </c>
      <c r="D6" s="8">
        <v>12050</v>
      </c>
      <c r="E6" s="11" t="s">
        <v>2</v>
      </c>
      <c r="F6" s="8">
        <v>35</v>
      </c>
      <c r="G6" s="8">
        <v>15</v>
      </c>
      <c r="H6" s="8">
        <f>F6-G6</f>
        <v>20</v>
      </c>
      <c r="I6" s="12"/>
      <c r="J6" s="12" t="str">
        <f>VLOOKUP(E6,'přehled krajů'!$A$2:$B$6,2)</f>
        <v>Jihomoravský</v>
      </c>
      <c r="K6" s="12"/>
      <c r="L6" s="17" t="s">
        <v>14</v>
      </c>
      <c r="M6" s="14">
        <f t="shared" si="0"/>
        <v>12</v>
      </c>
      <c r="N6" s="14" t="s">
        <v>6</v>
      </c>
      <c r="O6" s="14">
        <f>COUNTIF($E:$E,N6)</f>
        <v>7</v>
      </c>
      <c r="P6" s="14">
        <f t="shared" si="1"/>
        <v>169</v>
      </c>
      <c r="Q6" s="18">
        <f t="shared" si="2"/>
        <v>129</v>
      </c>
    </row>
    <row r="7" spans="1:17" ht="15.75" customHeight="1" thickBot="1" x14ac:dyDescent="0.25">
      <c r="A7" s="11" t="s">
        <v>34</v>
      </c>
      <c r="B7" s="11" t="s">
        <v>13</v>
      </c>
      <c r="C7" s="11" t="s">
        <v>31</v>
      </c>
      <c r="D7" s="8">
        <v>15420</v>
      </c>
      <c r="E7" s="11" t="s">
        <v>9</v>
      </c>
      <c r="F7" s="8">
        <v>23</v>
      </c>
      <c r="G7" s="8">
        <v>3</v>
      </c>
      <c r="H7" s="8">
        <f>F7-G7</f>
        <v>20</v>
      </c>
      <c r="I7" s="12"/>
      <c r="J7" s="12" t="str">
        <f>VLOOKUP(E7,'přehled krajů'!$A$2:$B$6,2)</f>
        <v>Praha -Středočeský</v>
      </c>
      <c r="K7" s="12"/>
      <c r="L7" s="19" t="s">
        <v>30</v>
      </c>
      <c r="M7" s="20">
        <f>COUNTIF($B$2:$B$83,L7)</f>
        <v>8</v>
      </c>
      <c r="N7" s="20" t="s">
        <v>4</v>
      </c>
      <c r="O7" s="20">
        <f>COUNTIF($E:$E,N7)</f>
        <v>7</v>
      </c>
      <c r="P7" s="20">
        <f t="shared" si="1"/>
        <v>239</v>
      </c>
      <c r="Q7" s="21">
        <f t="shared" si="2"/>
        <v>184</v>
      </c>
    </row>
    <row r="8" spans="1:17" ht="15.75" customHeight="1" x14ac:dyDescent="0.2">
      <c r="A8" s="11" t="s">
        <v>17</v>
      </c>
      <c r="B8" s="11" t="s">
        <v>30</v>
      </c>
      <c r="C8" s="11" t="s">
        <v>33</v>
      </c>
      <c r="D8" s="8">
        <v>12300</v>
      </c>
      <c r="E8" s="11" t="s">
        <v>2</v>
      </c>
      <c r="F8" s="8">
        <v>41</v>
      </c>
      <c r="G8" s="8">
        <v>23</v>
      </c>
      <c r="H8" s="8">
        <f>F8-G8</f>
        <v>18</v>
      </c>
      <c r="I8" s="12" t="s">
        <v>29</v>
      </c>
      <c r="J8" s="12" t="str">
        <f>VLOOKUP(E8,'přehled krajů'!$A$2:$B$6,2)</f>
        <v>Jihomoravský</v>
      </c>
      <c r="K8" s="12"/>
      <c r="L8" s="7"/>
      <c r="M8" s="7"/>
      <c r="N8" s="7"/>
      <c r="O8" s="7"/>
      <c r="P8" s="7"/>
      <c r="Q8" s="7"/>
    </row>
    <row r="9" spans="1:17" ht="15.75" customHeight="1" x14ac:dyDescent="0.2">
      <c r="A9" s="11" t="s">
        <v>17</v>
      </c>
      <c r="B9" s="11" t="s">
        <v>35</v>
      </c>
      <c r="C9" s="11" t="s">
        <v>12</v>
      </c>
      <c r="D9" s="8">
        <v>7640</v>
      </c>
      <c r="E9" s="11" t="s">
        <v>4</v>
      </c>
      <c r="F9" s="8">
        <v>23</v>
      </c>
      <c r="G9" s="8">
        <v>7</v>
      </c>
      <c r="H9" s="8">
        <f>F9-G9</f>
        <v>16</v>
      </c>
      <c r="I9" s="12" t="s">
        <v>27</v>
      </c>
      <c r="J9" s="12" t="str">
        <f>VLOOKUP(E9,'přehled krajů'!$A$2:$B$6,2)</f>
        <v>Vysočina</v>
      </c>
      <c r="K9" s="12"/>
      <c r="L9" s="7"/>
      <c r="M9" s="7"/>
      <c r="N9" s="7"/>
      <c r="O9" s="7"/>
      <c r="P9" s="9">
        <f>SUM(P3:P8)</f>
        <v>1687</v>
      </c>
      <c r="Q9" s="9">
        <f>SUM(Q3:Q8)</f>
        <v>1151</v>
      </c>
    </row>
    <row r="10" spans="1:17" ht="15.75" customHeight="1" x14ac:dyDescent="0.2">
      <c r="A10" s="11" t="s">
        <v>15</v>
      </c>
      <c r="B10" s="11" t="s">
        <v>16</v>
      </c>
      <c r="C10" s="11" t="s">
        <v>31</v>
      </c>
      <c r="D10" s="8">
        <v>13000</v>
      </c>
      <c r="E10" s="11" t="s">
        <v>9</v>
      </c>
      <c r="F10" s="8">
        <v>17</v>
      </c>
      <c r="G10" s="8">
        <v>2</v>
      </c>
      <c r="H10" s="8">
        <f>F10-G10</f>
        <v>15</v>
      </c>
      <c r="I10" s="12"/>
      <c r="J10" s="12" t="str">
        <f>VLOOKUP(E10,'přehled krajů'!$A$2:$B$6,2)</f>
        <v>Praha -Středočeský</v>
      </c>
      <c r="K10" s="12"/>
      <c r="L10" s="7"/>
      <c r="M10" s="7"/>
      <c r="N10" s="7"/>
      <c r="O10" s="7"/>
      <c r="P10" s="7"/>
      <c r="Q10" s="7"/>
    </row>
    <row r="11" spans="1:17" ht="15.75" customHeight="1" x14ac:dyDescent="0.2">
      <c r="A11" s="11" t="s">
        <v>34</v>
      </c>
      <c r="B11" s="11" t="s">
        <v>14</v>
      </c>
      <c r="C11" s="11" t="s">
        <v>33</v>
      </c>
      <c r="D11" s="8">
        <v>16050</v>
      </c>
      <c r="E11" s="11" t="s">
        <v>6</v>
      </c>
      <c r="F11" s="8">
        <v>17</v>
      </c>
      <c r="G11" s="8">
        <v>2</v>
      </c>
      <c r="H11" s="8">
        <f>F11-G11</f>
        <v>15</v>
      </c>
      <c r="I11" s="12"/>
      <c r="J11" s="12" t="str">
        <f>VLOOKUP(E11,'přehled krajů'!$A$2:$B$6,2)</f>
        <v>Severomoravský</v>
      </c>
      <c r="K11" s="12"/>
      <c r="L11" s="7"/>
      <c r="M11" s="7"/>
      <c r="N11" s="7"/>
      <c r="O11" s="7"/>
      <c r="P11" s="7"/>
      <c r="Q11" s="7"/>
    </row>
    <row r="12" spans="1:17" ht="15.75" customHeight="1" x14ac:dyDescent="0.2">
      <c r="A12" s="11" t="s">
        <v>34</v>
      </c>
      <c r="B12" s="11" t="s">
        <v>13</v>
      </c>
      <c r="C12" s="11" t="s">
        <v>12</v>
      </c>
      <c r="D12" s="8">
        <v>15150</v>
      </c>
      <c r="E12" s="11" t="s">
        <v>2</v>
      </c>
      <c r="F12" s="8">
        <v>24</v>
      </c>
      <c r="G12" s="8">
        <v>10</v>
      </c>
      <c r="H12" s="8">
        <f>F12-G12</f>
        <v>14</v>
      </c>
      <c r="I12" s="12" t="s">
        <v>28</v>
      </c>
      <c r="J12" s="12" t="str">
        <f>VLOOKUP(E12,'přehled krajů'!$A$2:$B$6,2)</f>
        <v>Jihomoravský</v>
      </c>
      <c r="K12" s="12"/>
      <c r="L12" s="7"/>
      <c r="M12" s="7"/>
      <c r="N12" s="7"/>
      <c r="O12" s="7"/>
      <c r="P12" s="7"/>
      <c r="Q12" s="7"/>
    </row>
    <row r="13" spans="1:17" ht="15.75" customHeight="1" x14ac:dyDescent="0.2">
      <c r="A13" s="11" t="s">
        <v>34</v>
      </c>
      <c r="B13" s="11" t="s">
        <v>13</v>
      </c>
      <c r="C13" s="11" t="s">
        <v>12</v>
      </c>
      <c r="D13" s="8">
        <v>15120</v>
      </c>
      <c r="E13" s="11" t="s">
        <v>2</v>
      </c>
      <c r="F13" s="8">
        <v>25</v>
      </c>
      <c r="G13" s="8">
        <v>11</v>
      </c>
      <c r="H13" s="8">
        <f>F13-G13</f>
        <v>14</v>
      </c>
      <c r="I13" s="12" t="s">
        <v>29</v>
      </c>
      <c r="J13" s="12" t="str">
        <f>VLOOKUP(E13,'přehled krajů'!$A$2:$B$6,2)</f>
        <v>Jihomoravský</v>
      </c>
      <c r="K13" s="12"/>
      <c r="L13" s="7"/>
      <c r="M13" s="7"/>
      <c r="N13" s="7"/>
      <c r="O13" s="7"/>
      <c r="P13" s="7"/>
      <c r="Q13" s="7"/>
    </row>
    <row r="14" spans="1:17" ht="15.75" customHeight="1" x14ac:dyDescent="0.2">
      <c r="A14" s="11" t="s">
        <v>34</v>
      </c>
      <c r="B14" s="11" t="s">
        <v>13</v>
      </c>
      <c r="C14" s="11" t="s">
        <v>32</v>
      </c>
      <c r="D14" s="8">
        <v>15100</v>
      </c>
      <c r="E14" s="11" t="s">
        <v>2</v>
      </c>
      <c r="F14" s="8">
        <v>24</v>
      </c>
      <c r="G14" s="8">
        <v>10</v>
      </c>
      <c r="H14" s="8">
        <f>F14-G14</f>
        <v>14</v>
      </c>
      <c r="I14" s="12" t="s">
        <v>27</v>
      </c>
      <c r="J14" s="12" t="str">
        <f>VLOOKUP(E14,'přehled krajů'!$A$2:$B$6,2)</f>
        <v>Jihomoravský</v>
      </c>
      <c r="K14" s="12"/>
      <c r="L14" s="7"/>
      <c r="M14" s="7"/>
      <c r="N14" s="7"/>
      <c r="O14" s="7"/>
      <c r="P14" s="7"/>
      <c r="Q14" s="7"/>
    </row>
    <row r="15" spans="1:17" ht="15.75" customHeight="1" x14ac:dyDescent="0.2">
      <c r="A15" s="11" t="s">
        <v>34</v>
      </c>
      <c r="B15" s="11" t="s">
        <v>35</v>
      </c>
      <c r="C15" s="11" t="s">
        <v>33</v>
      </c>
      <c r="D15" s="8">
        <v>17000</v>
      </c>
      <c r="E15" s="11" t="s">
        <v>9</v>
      </c>
      <c r="F15" s="8">
        <v>17</v>
      </c>
      <c r="G15" s="8">
        <v>3</v>
      </c>
      <c r="H15" s="8">
        <f>F15-G15</f>
        <v>14</v>
      </c>
      <c r="I15" s="12"/>
      <c r="J15" s="12" t="str">
        <f>VLOOKUP(E15,'přehled krajů'!$A$2:$B$6,2)</f>
        <v>Praha -Středočeský</v>
      </c>
      <c r="K15" s="12"/>
      <c r="L15" s="7"/>
      <c r="M15" s="7"/>
      <c r="N15" s="7"/>
      <c r="O15" s="7"/>
      <c r="P15" s="7"/>
      <c r="Q15" s="7"/>
    </row>
    <row r="16" spans="1:17" ht="15.75" customHeight="1" x14ac:dyDescent="0.2">
      <c r="A16" s="11" t="s">
        <v>15</v>
      </c>
      <c r="B16" s="11" t="s">
        <v>13</v>
      </c>
      <c r="C16" s="11" t="s">
        <v>33</v>
      </c>
      <c r="D16" s="8">
        <v>12050</v>
      </c>
      <c r="E16" s="11" t="s">
        <v>2</v>
      </c>
      <c r="F16" s="8">
        <v>16</v>
      </c>
      <c r="G16" s="8">
        <v>3</v>
      </c>
      <c r="H16" s="8">
        <f>F16-G16</f>
        <v>13</v>
      </c>
      <c r="I16" s="12"/>
      <c r="J16" s="12" t="str">
        <f>VLOOKUP(E16,'přehled krajů'!$A$2:$B$6,2)</f>
        <v>Jihomoravský</v>
      </c>
      <c r="K16" s="12"/>
      <c r="L16" s="7"/>
      <c r="M16" s="7"/>
      <c r="N16" s="7"/>
      <c r="O16" s="7"/>
      <c r="P16" s="7"/>
      <c r="Q16" s="7"/>
    </row>
    <row r="17" spans="1:17" ht="15.75" customHeight="1" x14ac:dyDescent="0.2">
      <c r="A17" s="11" t="s">
        <v>34</v>
      </c>
      <c r="B17" s="11" t="s">
        <v>35</v>
      </c>
      <c r="C17" s="11" t="s">
        <v>31</v>
      </c>
      <c r="D17" s="8">
        <v>16250</v>
      </c>
      <c r="E17" s="11" t="s">
        <v>9</v>
      </c>
      <c r="F17" s="8">
        <v>15</v>
      </c>
      <c r="G17" s="8">
        <v>2</v>
      </c>
      <c r="H17" s="8">
        <f>F17-G17</f>
        <v>13</v>
      </c>
      <c r="I17" s="12"/>
      <c r="J17" s="12" t="str">
        <f>VLOOKUP(E17,'přehled krajů'!$A$2:$B$6,2)</f>
        <v>Praha -Středočeský</v>
      </c>
      <c r="K17" s="12"/>
      <c r="L17" s="7"/>
      <c r="M17" s="7"/>
      <c r="N17" s="7"/>
      <c r="O17" s="7"/>
      <c r="P17" s="7"/>
      <c r="Q17" s="7"/>
    </row>
    <row r="18" spans="1:17" ht="15.75" customHeight="1" x14ac:dyDescent="0.2">
      <c r="A18" s="11" t="s">
        <v>15</v>
      </c>
      <c r="B18" s="11" t="s">
        <v>13</v>
      </c>
      <c r="C18" s="11" t="s">
        <v>12</v>
      </c>
      <c r="D18" s="8">
        <v>12000</v>
      </c>
      <c r="E18" s="11" t="s">
        <v>9</v>
      </c>
      <c r="F18" s="8">
        <v>28</v>
      </c>
      <c r="G18" s="8">
        <v>16</v>
      </c>
      <c r="H18" s="8">
        <f>F18-G18</f>
        <v>12</v>
      </c>
      <c r="I18" s="12"/>
      <c r="J18" s="12" t="str">
        <f>VLOOKUP(E18,'přehled krajů'!$A$2:$B$6,2)</f>
        <v>Praha -Středočeský</v>
      </c>
      <c r="K18" s="12"/>
      <c r="L18" s="7"/>
      <c r="M18" s="7"/>
      <c r="N18" s="7"/>
      <c r="O18" s="7"/>
      <c r="P18" s="7"/>
      <c r="Q18" s="7"/>
    </row>
    <row r="19" spans="1:17" ht="15.75" customHeight="1" x14ac:dyDescent="0.2">
      <c r="A19" s="11" t="s">
        <v>34</v>
      </c>
      <c r="B19" s="11" t="s">
        <v>35</v>
      </c>
      <c r="C19" s="11" t="s">
        <v>32</v>
      </c>
      <c r="D19" s="8">
        <v>15500</v>
      </c>
      <c r="E19" s="11" t="s">
        <v>9</v>
      </c>
      <c r="F19" s="8">
        <v>22</v>
      </c>
      <c r="G19" s="8">
        <v>10</v>
      </c>
      <c r="H19" s="8">
        <f>F19-G19</f>
        <v>12</v>
      </c>
      <c r="I19" s="12"/>
      <c r="J19" s="12" t="str">
        <f>VLOOKUP(E19,'přehled krajů'!$A$2:$B$6,2)</f>
        <v>Praha -Středočeský</v>
      </c>
      <c r="K19" s="12"/>
      <c r="L19" s="7"/>
      <c r="M19" s="7"/>
      <c r="N19" s="7"/>
      <c r="O19" s="7"/>
      <c r="P19" s="7"/>
      <c r="Q19" s="7"/>
    </row>
    <row r="20" spans="1:17" ht="15.75" customHeight="1" x14ac:dyDescent="0.2">
      <c r="A20" s="11" t="s">
        <v>34</v>
      </c>
      <c r="B20" s="11" t="s">
        <v>35</v>
      </c>
      <c r="C20" s="11" t="s">
        <v>32</v>
      </c>
      <c r="D20" s="8">
        <v>16250</v>
      </c>
      <c r="E20" s="11" t="s">
        <v>9</v>
      </c>
      <c r="F20" s="8">
        <v>14</v>
      </c>
      <c r="G20" s="8">
        <v>3</v>
      </c>
      <c r="H20" s="8">
        <f>F20-G20</f>
        <v>11</v>
      </c>
      <c r="I20" s="12"/>
      <c r="J20" s="12" t="str">
        <f>VLOOKUP(E20,'přehled krajů'!$A$2:$B$6,2)</f>
        <v>Praha -Středočeský</v>
      </c>
      <c r="K20" s="12"/>
      <c r="L20" s="7"/>
      <c r="M20" s="7"/>
      <c r="N20" s="7"/>
      <c r="O20" s="7"/>
      <c r="P20" s="7"/>
      <c r="Q20" s="7"/>
    </row>
    <row r="21" spans="1:17" ht="15.75" customHeight="1" x14ac:dyDescent="0.2">
      <c r="A21" s="11" t="s">
        <v>15</v>
      </c>
      <c r="B21" s="11" t="s">
        <v>13</v>
      </c>
      <c r="C21" s="11" t="s">
        <v>31</v>
      </c>
      <c r="D21" s="8">
        <v>12000</v>
      </c>
      <c r="E21" s="11" t="s">
        <v>2</v>
      </c>
      <c r="F21" s="8">
        <v>27</v>
      </c>
      <c r="G21" s="8">
        <v>17</v>
      </c>
      <c r="H21" s="8">
        <f>F21-G21</f>
        <v>10</v>
      </c>
      <c r="I21" s="12"/>
      <c r="J21" s="12" t="str">
        <f>VLOOKUP(E21,'přehled krajů'!$A$2:$B$6,2)</f>
        <v>Jihomoravský</v>
      </c>
      <c r="K21" s="12"/>
      <c r="L21" s="7"/>
      <c r="M21" s="7"/>
      <c r="N21" s="7"/>
      <c r="O21" s="7"/>
      <c r="P21" s="7"/>
      <c r="Q21" s="7"/>
    </row>
    <row r="22" spans="1:17" ht="15.75" customHeight="1" x14ac:dyDescent="0.2">
      <c r="A22" s="11" t="s">
        <v>15</v>
      </c>
      <c r="B22" s="11" t="s">
        <v>16</v>
      </c>
      <c r="C22" s="11" t="s">
        <v>33</v>
      </c>
      <c r="D22" s="8">
        <v>12050</v>
      </c>
      <c r="E22" s="11" t="s">
        <v>2</v>
      </c>
      <c r="F22" s="8">
        <v>20</v>
      </c>
      <c r="G22" s="8">
        <v>10</v>
      </c>
      <c r="H22" s="8">
        <f>F22-G22</f>
        <v>10</v>
      </c>
      <c r="I22" s="12" t="s">
        <v>28</v>
      </c>
      <c r="J22" s="12" t="str">
        <f>VLOOKUP(E22,'přehled krajů'!$A$2:$B$6,2)</f>
        <v>Jihomoravský</v>
      </c>
      <c r="K22" s="12"/>
      <c r="L22" s="7"/>
      <c r="M22" s="7"/>
      <c r="N22" s="7"/>
      <c r="O22" s="7"/>
      <c r="P22" s="7"/>
      <c r="Q22" s="7"/>
    </row>
    <row r="23" spans="1:17" ht="15.75" customHeight="1" x14ac:dyDescent="0.2">
      <c r="A23" s="11" t="s">
        <v>34</v>
      </c>
      <c r="B23" s="11" t="s">
        <v>13</v>
      </c>
      <c r="C23" s="11" t="s">
        <v>31</v>
      </c>
      <c r="D23" s="8">
        <v>15050</v>
      </c>
      <c r="E23" s="11" t="s">
        <v>2</v>
      </c>
      <c r="F23" s="8">
        <v>24</v>
      </c>
      <c r="G23" s="8">
        <v>15</v>
      </c>
      <c r="H23" s="8">
        <f>F23-G23</f>
        <v>9</v>
      </c>
      <c r="I23" s="12"/>
      <c r="J23" s="12" t="str">
        <f>VLOOKUP(E23,'přehled krajů'!$A$2:$B$6,2)</f>
        <v>Jihomoravský</v>
      </c>
      <c r="K23" s="12"/>
      <c r="L23" s="7"/>
      <c r="M23" s="7"/>
      <c r="N23" s="7"/>
      <c r="O23" s="7"/>
      <c r="P23" s="7"/>
      <c r="Q23" s="7"/>
    </row>
    <row r="24" spans="1:17" ht="15.75" customHeight="1" x14ac:dyDescent="0.2">
      <c r="A24" s="11" t="s">
        <v>15</v>
      </c>
      <c r="B24" s="11" t="s">
        <v>13</v>
      </c>
      <c r="C24" s="11" t="s">
        <v>32</v>
      </c>
      <c r="D24" s="8">
        <v>12050</v>
      </c>
      <c r="E24" s="11" t="s">
        <v>2</v>
      </c>
      <c r="F24" s="8">
        <v>27</v>
      </c>
      <c r="G24" s="8">
        <v>18</v>
      </c>
      <c r="H24" s="8">
        <f>F24-G24</f>
        <v>9</v>
      </c>
      <c r="I24" s="12" t="s">
        <v>27</v>
      </c>
      <c r="J24" s="12" t="str">
        <f>VLOOKUP(E24,'přehled krajů'!$A$2:$B$6,2)</f>
        <v>Jihomoravský</v>
      </c>
      <c r="K24" s="12"/>
      <c r="L24" s="7"/>
      <c r="M24" s="7"/>
      <c r="N24" s="7"/>
      <c r="O24" s="7"/>
      <c r="P24" s="7"/>
      <c r="Q24" s="7"/>
    </row>
    <row r="25" spans="1:17" ht="15.75" customHeight="1" x14ac:dyDescent="0.2">
      <c r="A25" s="11" t="s">
        <v>15</v>
      </c>
      <c r="B25" s="11" t="s">
        <v>35</v>
      </c>
      <c r="C25" s="11" t="s">
        <v>33</v>
      </c>
      <c r="D25" s="8">
        <v>12600</v>
      </c>
      <c r="E25" s="11" t="s">
        <v>8</v>
      </c>
      <c r="F25" s="8">
        <v>20</v>
      </c>
      <c r="G25" s="8">
        <v>11</v>
      </c>
      <c r="H25" s="8">
        <f>F25-G25</f>
        <v>9</v>
      </c>
      <c r="I25" s="12" t="s">
        <v>28</v>
      </c>
      <c r="J25" s="12" t="str">
        <f>VLOOKUP(E25,'přehled krajů'!$A$2:$B$6,2)</f>
        <v>Severomoravský</v>
      </c>
      <c r="K25" s="12"/>
      <c r="L25" s="7"/>
      <c r="M25" s="7"/>
      <c r="N25" s="7"/>
      <c r="O25" s="7"/>
      <c r="P25" s="7"/>
      <c r="Q25" s="7"/>
    </row>
    <row r="26" spans="1:17" ht="15.75" customHeight="1" x14ac:dyDescent="0.2">
      <c r="A26" s="11" t="s">
        <v>17</v>
      </c>
      <c r="B26" s="11" t="s">
        <v>30</v>
      </c>
      <c r="C26" s="11" t="s">
        <v>33</v>
      </c>
      <c r="D26" s="8">
        <v>12400</v>
      </c>
      <c r="E26" s="11" t="s">
        <v>8</v>
      </c>
      <c r="F26" s="8">
        <v>22</v>
      </c>
      <c r="G26" s="8">
        <v>13</v>
      </c>
      <c r="H26" s="8">
        <f>F26-G26</f>
        <v>9</v>
      </c>
      <c r="I26" s="12"/>
      <c r="J26" s="12" t="str">
        <f>VLOOKUP(E26,'přehled krajů'!$A$2:$B$6,2)</f>
        <v>Severomoravský</v>
      </c>
      <c r="K26" s="12"/>
      <c r="L26" s="7"/>
      <c r="M26" s="7"/>
      <c r="N26" s="7"/>
      <c r="O26" s="7"/>
      <c r="P26" s="7"/>
      <c r="Q26" s="7"/>
    </row>
    <row r="27" spans="1:17" ht="15.75" customHeight="1" x14ac:dyDescent="0.2">
      <c r="A27" s="11" t="s">
        <v>34</v>
      </c>
      <c r="B27" s="11" t="s">
        <v>13</v>
      </c>
      <c r="C27" s="11" t="s">
        <v>12</v>
      </c>
      <c r="D27" s="8">
        <v>15000</v>
      </c>
      <c r="E27" s="11" t="s">
        <v>2</v>
      </c>
      <c r="F27" s="8">
        <v>18</v>
      </c>
      <c r="G27" s="8">
        <v>10</v>
      </c>
      <c r="H27" s="8">
        <f>F27-G27</f>
        <v>8</v>
      </c>
      <c r="I27" s="12"/>
      <c r="J27" s="12" t="str">
        <f>VLOOKUP(E27,'přehled krajů'!$A$2:$B$6,2)</f>
        <v>Jihomoravský</v>
      </c>
      <c r="K27" s="12"/>
      <c r="L27" s="7"/>
      <c r="M27" s="7"/>
      <c r="N27" s="7"/>
      <c r="O27" s="7"/>
      <c r="P27" s="7"/>
      <c r="Q27" s="7"/>
    </row>
    <row r="28" spans="1:17" ht="15.75" customHeight="1" x14ac:dyDescent="0.2">
      <c r="A28" s="11" t="s">
        <v>34</v>
      </c>
      <c r="B28" s="11" t="s">
        <v>35</v>
      </c>
      <c r="C28" s="11" t="s">
        <v>32</v>
      </c>
      <c r="D28" s="8">
        <v>17000</v>
      </c>
      <c r="E28" s="11" t="s">
        <v>9</v>
      </c>
      <c r="F28" s="8">
        <v>18</v>
      </c>
      <c r="G28" s="8">
        <v>10</v>
      </c>
      <c r="H28" s="8">
        <f>F28-G28</f>
        <v>8</v>
      </c>
      <c r="I28" s="12" t="s">
        <v>27</v>
      </c>
      <c r="J28" s="12" t="str">
        <f>VLOOKUP(E28,'přehled krajů'!$A$2:$B$6,2)</f>
        <v>Praha -Středočeský</v>
      </c>
      <c r="K28" s="12"/>
      <c r="L28" s="7"/>
      <c r="M28" s="7"/>
      <c r="N28" s="7"/>
      <c r="O28" s="7"/>
      <c r="P28" s="7"/>
      <c r="Q28" s="7"/>
    </row>
    <row r="29" spans="1:17" ht="15.75" customHeight="1" x14ac:dyDescent="0.2">
      <c r="A29" s="11" t="s">
        <v>15</v>
      </c>
      <c r="B29" s="11" t="s">
        <v>16</v>
      </c>
      <c r="C29" s="11" t="s">
        <v>32</v>
      </c>
      <c r="D29" s="8">
        <v>12050</v>
      </c>
      <c r="E29" s="11" t="s">
        <v>8</v>
      </c>
      <c r="F29" s="8">
        <v>36</v>
      </c>
      <c r="G29" s="8">
        <v>28</v>
      </c>
      <c r="H29" s="8">
        <f>F29-G29</f>
        <v>8</v>
      </c>
      <c r="I29" s="12"/>
      <c r="J29" s="12" t="str">
        <f>VLOOKUP(E29,'přehled krajů'!$A$2:$B$6,2)</f>
        <v>Severomoravský</v>
      </c>
      <c r="K29" s="12"/>
      <c r="L29" s="7"/>
      <c r="M29" s="7"/>
      <c r="N29" s="7"/>
      <c r="O29" s="7"/>
      <c r="P29" s="7"/>
      <c r="Q29" s="7"/>
    </row>
    <row r="30" spans="1:17" ht="15.75" customHeight="1" x14ac:dyDescent="0.2">
      <c r="A30" s="11" t="s">
        <v>15</v>
      </c>
      <c r="B30" s="11" t="s">
        <v>16</v>
      </c>
      <c r="C30" s="11" t="s">
        <v>32</v>
      </c>
      <c r="D30" s="8">
        <v>12050</v>
      </c>
      <c r="E30" s="11" t="s">
        <v>2</v>
      </c>
      <c r="F30" s="8">
        <v>17</v>
      </c>
      <c r="G30" s="8">
        <v>10</v>
      </c>
      <c r="H30" s="8">
        <f>F30-G30</f>
        <v>7</v>
      </c>
      <c r="I30" s="12"/>
      <c r="J30" s="12" t="str">
        <f>VLOOKUP(E30,'přehled krajů'!$A$2:$B$6,2)</f>
        <v>Jihomoravský</v>
      </c>
      <c r="K30" s="12"/>
      <c r="L30" s="7"/>
      <c r="M30" s="7"/>
      <c r="N30" s="7"/>
      <c r="O30" s="7"/>
      <c r="P30" s="7"/>
      <c r="Q30" s="7"/>
    </row>
    <row r="31" spans="1:17" x14ac:dyDescent="0.2">
      <c r="A31" s="11" t="s">
        <v>15</v>
      </c>
      <c r="B31" s="11" t="s">
        <v>16</v>
      </c>
      <c r="C31" s="11" t="s">
        <v>33</v>
      </c>
      <c r="D31" s="8">
        <v>12050</v>
      </c>
      <c r="E31" s="11" t="s">
        <v>2</v>
      </c>
      <c r="F31" s="8">
        <v>22</v>
      </c>
      <c r="G31" s="8">
        <v>15</v>
      </c>
      <c r="H31" s="8">
        <f>F31-G31</f>
        <v>7</v>
      </c>
      <c r="I31" s="12" t="s">
        <v>28</v>
      </c>
      <c r="J31" s="12" t="str">
        <f>VLOOKUP(E31,'přehled krajů'!$A$2:$B$6,2)</f>
        <v>Jihomoravský</v>
      </c>
      <c r="K31" s="12"/>
      <c r="L31" s="7"/>
      <c r="M31" s="7"/>
      <c r="N31" s="7"/>
      <c r="O31" s="7"/>
      <c r="P31" s="7"/>
      <c r="Q31" s="7"/>
    </row>
    <row r="32" spans="1:17" x14ac:dyDescent="0.2">
      <c r="A32" s="11" t="s">
        <v>34</v>
      </c>
      <c r="B32" s="11" t="s">
        <v>35</v>
      </c>
      <c r="C32" s="11" t="s">
        <v>33</v>
      </c>
      <c r="D32" s="8">
        <v>17000</v>
      </c>
      <c r="E32" s="11" t="s">
        <v>9</v>
      </c>
      <c r="F32" s="8">
        <v>22</v>
      </c>
      <c r="G32" s="8">
        <v>15</v>
      </c>
      <c r="H32" s="8">
        <f>F32-G32</f>
        <v>7</v>
      </c>
      <c r="I32" s="12"/>
      <c r="J32" s="12" t="str">
        <f>VLOOKUP(E32,'přehled krajů'!$A$2:$B$6,2)</f>
        <v>Praha -Středočeský</v>
      </c>
      <c r="K32" s="12"/>
      <c r="L32" s="7"/>
      <c r="M32" s="7"/>
      <c r="N32" s="7"/>
      <c r="O32" s="7"/>
      <c r="P32" s="7"/>
      <c r="Q32" s="7"/>
    </row>
    <row r="33" spans="1:17" x14ac:dyDescent="0.2">
      <c r="A33" s="11" t="s">
        <v>17</v>
      </c>
      <c r="B33" s="11" t="s">
        <v>35</v>
      </c>
      <c r="C33" s="11" t="s">
        <v>33</v>
      </c>
      <c r="D33" s="8">
        <v>11000</v>
      </c>
      <c r="E33" s="11" t="s">
        <v>9</v>
      </c>
      <c r="F33" s="8">
        <v>22</v>
      </c>
      <c r="G33" s="8">
        <v>15</v>
      </c>
      <c r="H33" s="8">
        <f>F33-G33</f>
        <v>7</v>
      </c>
      <c r="I33" s="12"/>
      <c r="J33" s="12" t="str">
        <f>VLOOKUP(E33,'přehled krajů'!$A$2:$B$6,2)</f>
        <v>Praha -Středočeský</v>
      </c>
      <c r="K33" s="12"/>
      <c r="L33" s="7"/>
      <c r="M33" s="7"/>
      <c r="N33" s="7"/>
      <c r="O33" s="7"/>
      <c r="P33" s="7"/>
      <c r="Q33" s="7"/>
    </row>
    <row r="34" spans="1:17" x14ac:dyDescent="0.2">
      <c r="A34" s="11" t="s">
        <v>15</v>
      </c>
      <c r="B34" s="11" t="s">
        <v>13</v>
      </c>
      <c r="C34" s="11" t="s">
        <v>31</v>
      </c>
      <c r="D34" s="8">
        <v>12000</v>
      </c>
      <c r="E34" s="11" t="s">
        <v>8</v>
      </c>
      <c r="F34" s="8">
        <v>25</v>
      </c>
      <c r="G34" s="8">
        <v>18</v>
      </c>
      <c r="H34" s="8">
        <f>F34-G34</f>
        <v>7</v>
      </c>
      <c r="I34" s="12"/>
      <c r="J34" s="12" t="str">
        <f>VLOOKUP(E34,'přehled krajů'!$A$2:$B$6,2)</f>
        <v>Severomoravský</v>
      </c>
      <c r="K34" s="12"/>
      <c r="L34" s="7"/>
      <c r="M34" s="7"/>
      <c r="N34" s="7"/>
      <c r="O34" s="7"/>
      <c r="P34" s="7"/>
      <c r="Q34" s="7"/>
    </row>
    <row r="35" spans="1:17" x14ac:dyDescent="0.2">
      <c r="A35" s="11" t="s">
        <v>34</v>
      </c>
      <c r="B35" s="11" t="s">
        <v>14</v>
      </c>
      <c r="C35" s="11" t="s">
        <v>33</v>
      </c>
      <c r="D35" s="8">
        <v>16000</v>
      </c>
      <c r="E35" s="11" t="s">
        <v>6</v>
      </c>
      <c r="F35" s="8">
        <v>18</v>
      </c>
      <c r="G35" s="8">
        <v>11</v>
      </c>
      <c r="H35" s="8">
        <f>F35-G35</f>
        <v>7</v>
      </c>
      <c r="I35" s="12"/>
      <c r="J35" s="12" t="str">
        <f>VLOOKUP(E35,'přehled krajů'!$A$2:$B$6,2)</f>
        <v>Severomoravský</v>
      </c>
      <c r="K35" s="12"/>
      <c r="L35" s="7"/>
      <c r="M35" s="7"/>
      <c r="N35" s="7"/>
      <c r="O35" s="7"/>
      <c r="P35" s="7"/>
      <c r="Q35" s="7"/>
    </row>
    <row r="36" spans="1:17" x14ac:dyDescent="0.2">
      <c r="A36" s="11" t="s">
        <v>15</v>
      </c>
      <c r="B36" s="11" t="s">
        <v>13</v>
      </c>
      <c r="C36" s="11" t="s">
        <v>32</v>
      </c>
      <c r="D36" s="8">
        <v>12000</v>
      </c>
      <c r="E36" s="11" t="s">
        <v>2</v>
      </c>
      <c r="F36" s="8">
        <v>36</v>
      </c>
      <c r="G36" s="8">
        <v>30</v>
      </c>
      <c r="H36" s="8">
        <f>F36-G36</f>
        <v>6</v>
      </c>
      <c r="I36" s="12"/>
      <c r="J36" s="12" t="str">
        <f>VLOOKUP(E36,'přehled krajů'!$A$2:$B$6,2)</f>
        <v>Jihomoravský</v>
      </c>
      <c r="K36" s="12"/>
      <c r="L36" s="7"/>
      <c r="M36" s="7"/>
      <c r="N36" s="7"/>
      <c r="O36" s="7"/>
      <c r="P36" s="7"/>
      <c r="Q36" s="7"/>
    </row>
    <row r="37" spans="1:17" x14ac:dyDescent="0.2">
      <c r="A37" s="11" t="s">
        <v>15</v>
      </c>
      <c r="B37" s="11" t="s">
        <v>13</v>
      </c>
      <c r="C37" s="11" t="s">
        <v>32</v>
      </c>
      <c r="D37" s="8">
        <v>12000</v>
      </c>
      <c r="E37" s="11" t="s">
        <v>8</v>
      </c>
      <c r="F37" s="8">
        <v>23</v>
      </c>
      <c r="G37" s="8">
        <v>17</v>
      </c>
      <c r="H37" s="8">
        <f>F37-G37</f>
        <v>6</v>
      </c>
      <c r="I37" s="12"/>
      <c r="J37" s="12" t="str">
        <f>VLOOKUP(E37,'přehled krajů'!$A$2:$B$6,2)</f>
        <v>Severomoravský</v>
      </c>
      <c r="K37" s="12"/>
      <c r="L37" s="7"/>
      <c r="M37" s="7"/>
      <c r="N37" s="7"/>
      <c r="O37" s="7"/>
      <c r="P37" s="7"/>
      <c r="Q37" s="7"/>
    </row>
    <row r="38" spans="1:17" x14ac:dyDescent="0.2">
      <c r="A38" s="11" t="s">
        <v>34</v>
      </c>
      <c r="B38" s="11" t="s">
        <v>14</v>
      </c>
      <c r="C38" s="11" t="s">
        <v>33</v>
      </c>
      <c r="D38" s="8">
        <v>16100</v>
      </c>
      <c r="E38" s="11" t="s">
        <v>6</v>
      </c>
      <c r="F38" s="8">
        <v>16</v>
      </c>
      <c r="G38" s="8">
        <v>10</v>
      </c>
      <c r="H38" s="8">
        <f>F38-G38</f>
        <v>6</v>
      </c>
      <c r="I38" s="12"/>
      <c r="J38" s="12" t="str">
        <f>VLOOKUP(E38,'přehled krajů'!$A$2:$B$6,2)</f>
        <v>Severomoravský</v>
      </c>
      <c r="K38" s="12"/>
      <c r="L38" s="7"/>
      <c r="M38" s="7"/>
      <c r="N38" s="7"/>
      <c r="O38" s="7"/>
      <c r="P38" s="7"/>
      <c r="Q38" s="7"/>
    </row>
    <row r="39" spans="1:17" x14ac:dyDescent="0.2">
      <c r="A39" s="11" t="s">
        <v>15</v>
      </c>
      <c r="B39" s="11" t="s">
        <v>35</v>
      </c>
      <c r="C39" s="11" t="s">
        <v>33</v>
      </c>
      <c r="D39" s="8">
        <v>12800</v>
      </c>
      <c r="E39" s="11" t="s">
        <v>8</v>
      </c>
      <c r="F39" s="8">
        <v>16</v>
      </c>
      <c r="G39" s="8">
        <v>10</v>
      </c>
      <c r="H39" s="8">
        <f>F39-G39</f>
        <v>6</v>
      </c>
      <c r="I39" s="12" t="s">
        <v>28</v>
      </c>
      <c r="J39" s="12" t="str">
        <f>VLOOKUP(E39,'přehled krajů'!$A$2:$B$6,2)</f>
        <v>Severomoravský</v>
      </c>
      <c r="K39" s="12"/>
      <c r="L39" s="7"/>
      <c r="M39" s="7"/>
      <c r="N39" s="7"/>
      <c r="O39" s="7"/>
      <c r="P39" s="7"/>
      <c r="Q39" s="7"/>
    </row>
    <row r="40" spans="1:17" x14ac:dyDescent="0.2">
      <c r="A40" s="11" t="s">
        <v>34</v>
      </c>
      <c r="B40" s="11" t="s">
        <v>35</v>
      </c>
      <c r="C40" s="11" t="s">
        <v>12</v>
      </c>
      <c r="D40" s="8">
        <v>16250</v>
      </c>
      <c r="E40" s="11" t="s">
        <v>9</v>
      </c>
      <c r="F40" s="8">
        <v>16</v>
      </c>
      <c r="G40" s="8">
        <v>11</v>
      </c>
      <c r="H40" s="8">
        <f>F40-G40</f>
        <v>5</v>
      </c>
      <c r="I40" s="12" t="s">
        <v>27</v>
      </c>
      <c r="J40" s="12" t="str">
        <f>VLOOKUP(E40,'přehled krajů'!$A$2:$B$6,2)</f>
        <v>Praha -Středočeský</v>
      </c>
      <c r="K40" s="12"/>
      <c r="L40" s="7"/>
      <c r="M40" s="7"/>
      <c r="N40" s="7"/>
      <c r="O40" s="7"/>
      <c r="P40" s="7"/>
      <c r="Q40" s="7"/>
    </row>
    <row r="41" spans="1:17" x14ac:dyDescent="0.2">
      <c r="A41" s="11" t="s">
        <v>34</v>
      </c>
      <c r="B41" s="11" t="s">
        <v>35</v>
      </c>
      <c r="C41" s="11" t="s">
        <v>31</v>
      </c>
      <c r="D41" s="8">
        <v>16000</v>
      </c>
      <c r="E41" s="11" t="s">
        <v>9</v>
      </c>
      <c r="F41" s="8">
        <v>21</v>
      </c>
      <c r="G41" s="8">
        <v>16</v>
      </c>
      <c r="H41" s="8">
        <f>F41-G41</f>
        <v>5</v>
      </c>
      <c r="I41" s="12" t="s">
        <v>28</v>
      </c>
      <c r="J41" s="12" t="str">
        <f>VLOOKUP(E41,'přehled krajů'!$A$2:$B$6,2)</f>
        <v>Praha -Středočeský</v>
      </c>
      <c r="K41" s="12"/>
      <c r="L41" s="7"/>
      <c r="M41" s="7"/>
      <c r="N41" s="7"/>
      <c r="O41" s="7"/>
      <c r="P41" s="7"/>
      <c r="Q41" s="7"/>
    </row>
    <row r="42" spans="1:17" x14ac:dyDescent="0.2">
      <c r="A42" s="11" t="s">
        <v>34</v>
      </c>
      <c r="B42" s="11" t="s">
        <v>14</v>
      </c>
      <c r="C42" s="11" t="s">
        <v>33</v>
      </c>
      <c r="D42" s="8">
        <v>16150</v>
      </c>
      <c r="E42" s="11" t="s">
        <v>6</v>
      </c>
      <c r="F42" s="8">
        <v>15</v>
      </c>
      <c r="G42" s="8">
        <v>10</v>
      </c>
      <c r="H42" s="8">
        <f>F42-G42</f>
        <v>5</v>
      </c>
      <c r="I42" s="12" t="s">
        <v>28</v>
      </c>
      <c r="J42" s="12" t="str">
        <f>VLOOKUP(E42,'přehled krajů'!$A$2:$B$6,2)</f>
        <v>Severomoravský</v>
      </c>
      <c r="K42" s="12"/>
      <c r="L42" s="7"/>
      <c r="M42" s="7"/>
      <c r="N42" s="7"/>
      <c r="O42" s="7"/>
      <c r="P42" s="7"/>
      <c r="Q42" s="7"/>
    </row>
    <row r="43" spans="1:17" x14ac:dyDescent="0.2">
      <c r="A43" s="11" t="s">
        <v>34</v>
      </c>
      <c r="B43" s="11" t="s">
        <v>35</v>
      </c>
      <c r="C43" s="11" t="s">
        <v>12</v>
      </c>
      <c r="D43" s="8">
        <v>17000</v>
      </c>
      <c r="E43" s="11" t="s">
        <v>9</v>
      </c>
      <c r="F43" s="8">
        <v>21</v>
      </c>
      <c r="G43" s="8">
        <v>17</v>
      </c>
      <c r="H43" s="8">
        <f>F43-G43</f>
        <v>4</v>
      </c>
      <c r="I43" s="12"/>
      <c r="J43" s="12" t="str">
        <f>VLOOKUP(E43,'přehled krajů'!$A$2:$B$6,2)</f>
        <v>Praha -Středočeský</v>
      </c>
      <c r="K43" s="12"/>
      <c r="L43" s="7"/>
      <c r="M43" s="7"/>
      <c r="N43" s="7"/>
      <c r="O43" s="7"/>
      <c r="P43" s="7"/>
      <c r="Q43" s="7"/>
    </row>
    <row r="44" spans="1:17" x14ac:dyDescent="0.2">
      <c r="A44" s="11" t="s">
        <v>34</v>
      </c>
      <c r="B44" s="11" t="s">
        <v>13</v>
      </c>
      <c r="C44" s="11" t="s">
        <v>12</v>
      </c>
      <c r="D44" s="8">
        <v>14200</v>
      </c>
      <c r="E44" s="11" t="s">
        <v>9</v>
      </c>
      <c r="F44" s="8">
        <v>6</v>
      </c>
      <c r="G44" s="8">
        <v>2</v>
      </c>
      <c r="H44" s="8">
        <f>F44-G44</f>
        <v>4</v>
      </c>
      <c r="I44" s="12"/>
      <c r="J44" s="12" t="str">
        <f>VLOOKUP(E44,'přehled krajů'!$A$2:$B$6,2)</f>
        <v>Praha -Středočeský</v>
      </c>
      <c r="K44" s="12"/>
      <c r="L44" s="7"/>
      <c r="M44" s="7"/>
      <c r="N44" s="7"/>
      <c r="O44" s="7"/>
      <c r="P44" s="7"/>
      <c r="Q44" s="7"/>
    </row>
    <row r="45" spans="1:17" x14ac:dyDescent="0.2">
      <c r="A45" s="11" t="s">
        <v>34</v>
      </c>
      <c r="B45" s="11" t="s">
        <v>35</v>
      </c>
      <c r="C45" s="11" t="s">
        <v>32</v>
      </c>
      <c r="D45" s="8">
        <v>17000</v>
      </c>
      <c r="E45" s="11" t="s">
        <v>9</v>
      </c>
      <c r="F45" s="8">
        <v>19</v>
      </c>
      <c r="G45" s="8">
        <v>15</v>
      </c>
      <c r="H45" s="8">
        <f>F45-G45</f>
        <v>4</v>
      </c>
      <c r="I45" s="12"/>
      <c r="J45" s="12" t="str">
        <f>VLOOKUP(E45,'přehled krajů'!$A$2:$B$6,2)</f>
        <v>Praha -Středočeský</v>
      </c>
      <c r="K45" s="12"/>
      <c r="L45" s="7"/>
      <c r="M45" s="7"/>
      <c r="N45" s="7"/>
      <c r="O45" s="7"/>
      <c r="P45" s="7"/>
      <c r="Q45" s="7"/>
    </row>
    <row r="46" spans="1:17" x14ac:dyDescent="0.2">
      <c r="A46" s="11" t="s">
        <v>17</v>
      </c>
      <c r="B46" s="11" t="s">
        <v>30</v>
      </c>
      <c r="C46" s="11" t="s">
        <v>33</v>
      </c>
      <c r="D46" s="8">
        <v>12400</v>
      </c>
      <c r="E46" s="11" t="s">
        <v>8</v>
      </c>
      <c r="F46" s="8">
        <v>36</v>
      </c>
      <c r="G46" s="8">
        <v>32</v>
      </c>
      <c r="H46" s="8">
        <f>F46-G46</f>
        <v>4</v>
      </c>
      <c r="I46" s="12" t="s">
        <v>29</v>
      </c>
      <c r="J46" s="12" t="str">
        <f>VLOOKUP(E46,'přehled krajů'!$A$2:$B$6,2)</f>
        <v>Severomoravský</v>
      </c>
      <c r="K46" s="12"/>
      <c r="L46" s="7"/>
      <c r="M46" s="7"/>
      <c r="N46" s="7"/>
      <c r="O46" s="7"/>
      <c r="P46" s="7"/>
      <c r="Q46" s="7"/>
    </row>
    <row r="47" spans="1:17" x14ac:dyDescent="0.2">
      <c r="A47" s="11" t="s">
        <v>17</v>
      </c>
      <c r="B47" s="11" t="s">
        <v>16</v>
      </c>
      <c r="C47" s="11" t="s">
        <v>12</v>
      </c>
      <c r="D47" s="8">
        <v>9800</v>
      </c>
      <c r="E47" s="11" t="s">
        <v>9</v>
      </c>
      <c r="F47" s="8">
        <v>23</v>
      </c>
      <c r="G47" s="8">
        <v>20</v>
      </c>
      <c r="H47" s="8">
        <f>F47-G47</f>
        <v>3</v>
      </c>
      <c r="I47" s="12"/>
      <c r="J47" s="12" t="str">
        <f>VLOOKUP(E47,'přehled krajů'!$A$2:$B$6,2)</f>
        <v>Praha -Středočeský</v>
      </c>
      <c r="K47" s="12"/>
      <c r="L47" s="7"/>
      <c r="M47" s="7"/>
      <c r="N47" s="7"/>
      <c r="O47" s="7"/>
      <c r="P47" s="7"/>
      <c r="Q47" s="7"/>
    </row>
    <row r="48" spans="1:17" x14ac:dyDescent="0.2">
      <c r="A48" s="11" t="s">
        <v>34</v>
      </c>
      <c r="B48" s="11" t="s">
        <v>13</v>
      </c>
      <c r="C48" s="11" t="s">
        <v>31</v>
      </c>
      <c r="D48" s="8">
        <v>14300</v>
      </c>
      <c r="E48" s="11" t="s">
        <v>9</v>
      </c>
      <c r="F48" s="8">
        <v>6</v>
      </c>
      <c r="G48" s="8">
        <v>3</v>
      </c>
      <c r="H48" s="8">
        <f>F48-G48</f>
        <v>3</v>
      </c>
      <c r="I48" s="12" t="s">
        <v>29</v>
      </c>
      <c r="J48" s="12" t="str">
        <f>VLOOKUP(E48,'přehled krajů'!$A$2:$B$6,2)</f>
        <v>Praha -Středočeský</v>
      </c>
      <c r="K48" s="12"/>
      <c r="L48" s="7"/>
      <c r="M48" s="7"/>
      <c r="N48" s="7"/>
      <c r="O48" s="7"/>
      <c r="P48" s="7"/>
      <c r="Q48" s="7"/>
    </row>
    <row r="49" spans="1:17" x14ac:dyDescent="0.2">
      <c r="A49" s="11" t="s">
        <v>17</v>
      </c>
      <c r="B49" s="11" t="s">
        <v>16</v>
      </c>
      <c r="C49" s="11" t="s">
        <v>32</v>
      </c>
      <c r="D49" s="8">
        <v>9800</v>
      </c>
      <c r="E49" s="11" t="s">
        <v>9</v>
      </c>
      <c r="F49" s="8">
        <v>25</v>
      </c>
      <c r="G49" s="8">
        <v>22</v>
      </c>
      <c r="H49" s="8">
        <f>F49-G49</f>
        <v>3</v>
      </c>
      <c r="I49" s="12" t="s">
        <v>27</v>
      </c>
      <c r="J49" s="12" t="str">
        <f>VLOOKUP(E49,'přehled krajů'!$A$2:$B$6,2)</f>
        <v>Praha -Středočeský</v>
      </c>
      <c r="K49" s="12"/>
      <c r="L49" s="7"/>
      <c r="M49" s="7"/>
      <c r="N49" s="7"/>
      <c r="O49" s="7"/>
      <c r="P49" s="7"/>
      <c r="Q49" s="7"/>
    </row>
    <row r="50" spans="1:17" x14ac:dyDescent="0.2">
      <c r="A50" s="11" t="s">
        <v>34</v>
      </c>
      <c r="B50" s="11" t="s">
        <v>35</v>
      </c>
      <c r="C50" s="11" t="s">
        <v>33</v>
      </c>
      <c r="D50" s="8">
        <v>16250</v>
      </c>
      <c r="E50" s="11" t="s">
        <v>6</v>
      </c>
      <c r="F50" s="8">
        <v>13</v>
      </c>
      <c r="G50" s="8">
        <v>10</v>
      </c>
      <c r="H50" s="8">
        <f>F50-G50</f>
        <v>3</v>
      </c>
      <c r="I50" s="12"/>
      <c r="J50" s="12" t="str">
        <f>VLOOKUP(E50,'přehled krajů'!$A$2:$B$6,2)</f>
        <v>Severomoravský</v>
      </c>
      <c r="K50" s="12"/>
      <c r="L50" s="7"/>
      <c r="M50" s="7"/>
      <c r="N50" s="7"/>
      <c r="O50" s="7"/>
      <c r="P50" s="7"/>
      <c r="Q50" s="7"/>
    </row>
    <row r="51" spans="1:17" x14ac:dyDescent="0.2">
      <c r="A51" s="11" t="s">
        <v>15</v>
      </c>
      <c r="B51" s="11" t="s">
        <v>13</v>
      </c>
      <c r="C51" s="11" t="s">
        <v>12</v>
      </c>
      <c r="D51" s="8">
        <v>12000</v>
      </c>
      <c r="E51" s="11" t="s">
        <v>2</v>
      </c>
      <c r="F51" s="8">
        <v>41</v>
      </c>
      <c r="G51" s="8">
        <v>39</v>
      </c>
      <c r="H51" s="8">
        <f>F51-G51</f>
        <v>2</v>
      </c>
      <c r="I51" s="12"/>
      <c r="J51" s="12" t="str">
        <f>VLOOKUP(E51,'přehled krajů'!$A$2:$B$6,2)</f>
        <v>Jihomoravský</v>
      </c>
      <c r="K51" s="12"/>
      <c r="L51" s="7"/>
      <c r="M51" s="7"/>
      <c r="N51" s="7"/>
      <c r="O51" s="7"/>
      <c r="P51" s="7"/>
      <c r="Q51" s="7"/>
    </row>
    <row r="52" spans="1:17" x14ac:dyDescent="0.2">
      <c r="A52" s="11" t="s">
        <v>34</v>
      </c>
      <c r="B52" s="11" t="s">
        <v>13</v>
      </c>
      <c r="C52" s="11" t="s">
        <v>31</v>
      </c>
      <c r="D52" s="8">
        <v>14600</v>
      </c>
      <c r="E52" s="11" t="s">
        <v>2</v>
      </c>
      <c r="F52" s="8">
        <v>6</v>
      </c>
      <c r="G52" s="8">
        <v>4</v>
      </c>
      <c r="H52" s="8">
        <f>F52-G52</f>
        <v>2</v>
      </c>
      <c r="I52" s="12" t="s">
        <v>29</v>
      </c>
      <c r="J52" s="12" t="str">
        <f>VLOOKUP(E52,'přehled krajů'!$A$2:$B$6,2)</f>
        <v>Jihomoravský</v>
      </c>
      <c r="K52" s="12"/>
      <c r="L52" s="7"/>
      <c r="M52" s="7"/>
      <c r="N52" s="7"/>
      <c r="O52" s="7"/>
      <c r="P52" s="7"/>
      <c r="Q52" s="7"/>
    </row>
    <row r="53" spans="1:17" x14ac:dyDescent="0.2">
      <c r="A53" s="11" t="s">
        <v>17</v>
      </c>
      <c r="B53" s="11" t="s">
        <v>16</v>
      </c>
      <c r="C53" s="11" t="s">
        <v>12</v>
      </c>
      <c r="D53" s="8">
        <v>9800</v>
      </c>
      <c r="E53" s="11" t="s">
        <v>9</v>
      </c>
      <c r="F53" s="8">
        <v>35</v>
      </c>
      <c r="G53" s="8">
        <v>33</v>
      </c>
      <c r="H53" s="8">
        <f>F53-G53</f>
        <v>2</v>
      </c>
      <c r="I53" s="12" t="s">
        <v>29</v>
      </c>
      <c r="J53" s="12" t="str">
        <f>VLOOKUP(E53,'přehled krajů'!$A$2:$B$6,2)</f>
        <v>Praha -Středočeský</v>
      </c>
      <c r="K53" s="12"/>
      <c r="L53" s="7"/>
      <c r="M53" s="7"/>
      <c r="N53" s="7"/>
      <c r="O53" s="7"/>
      <c r="P53" s="7"/>
      <c r="Q53" s="7"/>
    </row>
    <row r="54" spans="1:17" x14ac:dyDescent="0.2">
      <c r="A54" s="11" t="s">
        <v>34</v>
      </c>
      <c r="B54" s="11" t="s">
        <v>35</v>
      </c>
      <c r="C54" s="11" t="s">
        <v>31</v>
      </c>
      <c r="D54" s="8">
        <v>17000</v>
      </c>
      <c r="E54" s="11" t="s">
        <v>9</v>
      </c>
      <c r="F54" s="8">
        <v>20</v>
      </c>
      <c r="G54" s="8">
        <v>18</v>
      </c>
      <c r="H54" s="8">
        <f>F54-G54</f>
        <v>2</v>
      </c>
      <c r="I54" s="12"/>
      <c r="J54" s="12" t="str">
        <f>VLOOKUP(E54,'přehled krajů'!$A$2:$B$6,2)</f>
        <v>Praha -Středočeský</v>
      </c>
      <c r="K54" s="12"/>
      <c r="L54" s="7"/>
      <c r="M54" s="7"/>
      <c r="N54" s="7"/>
      <c r="O54" s="7"/>
      <c r="P54" s="7"/>
      <c r="Q54" s="7"/>
    </row>
    <row r="55" spans="1:17" x14ac:dyDescent="0.2">
      <c r="A55" s="11" t="s">
        <v>34</v>
      </c>
      <c r="B55" s="11" t="s">
        <v>13</v>
      </c>
      <c r="C55" s="11" t="s">
        <v>32</v>
      </c>
      <c r="D55" s="8">
        <v>14400</v>
      </c>
      <c r="E55" s="11" t="s">
        <v>9</v>
      </c>
      <c r="F55" s="8">
        <v>6</v>
      </c>
      <c r="G55" s="8">
        <v>4</v>
      </c>
      <c r="H55" s="8">
        <f>F55-G55</f>
        <v>2</v>
      </c>
      <c r="I55" s="12"/>
      <c r="J55" s="12" t="str">
        <f>VLOOKUP(E55,'přehled krajů'!$A$2:$B$6,2)</f>
        <v>Praha -Středočeský</v>
      </c>
      <c r="K55" s="12"/>
      <c r="L55" s="7"/>
      <c r="M55" s="7"/>
      <c r="N55" s="7"/>
      <c r="O55" s="7"/>
      <c r="P55" s="7"/>
      <c r="Q55" s="7"/>
    </row>
    <row r="56" spans="1:17" x14ac:dyDescent="0.2">
      <c r="A56" s="11" t="s">
        <v>34</v>
      </c>
      <c r="B56" s="11" t="s">
        <v>14</v>
      </c>
      <c r="C56" s="11" t="s">
        <v>33</v>
      </c>
      <c r="D56" s="8">
        <v>16000</v>
      </c>
      <c r="E56" s="11" t="s">
        <v>9</v>
      </c>
      <c r="F56" s="8">
        <v>20</v>
      </c>
      <c r="G56" s="8">
        <v>18</v>
      </c>
      <c r="H56" s="8">
        <f>F56-G56</f>
        <v>2</v>
      </c>
      <c r="I56" s="12"/>
      <c r="J56" s="12" t="str">
        <f>VLOOKUP(E56,'přehled krajů'!$A$2:$B$6,2)</f>
        <v>Praha -Středočeský</v>
      </c>
      <c r="K56" s="12"/>
      <c r="L56" s="7"/>
      <c r="M56" s="7"/>
      <c r="N56" s="7"/>
      <c r="O56" s="7"/>
      <c r="P56" s="7"/>
      <c r="Q56" s="7"/>
    </row>
    <row r="57" spans="1:17" x14ac:dyDescent="0.2">
      <c r="A57" s="11" t="s">
        <v>34</v>
      </c>
      <c r="B57" s="11" t="s">
        <v>14</v>
      </c>
      <c r="C57" s="11" t="s">
        <v>12</v>
      </c>
      <c r="D57" s="8">
        <v>16200</v>
      </c>
      <c r="E57" s="11" t="s">
        <v>6</v>
      </c>
      <c r="F57" s="8">
        <v>12</v>
      </c>
      <c r="G57" s="8">
        <v>10</v>
      </c>
      <c r="H57" s="8">
        <f>F57-G57</f>
        <v>2</v>
      </c>
      <c r="I57" s="12"/>
      <c r="J57" s="12" t="str">
        <f>VLOOKUP(E57,'přehled krajů'!$A$2:$B$6,2)</f>
        <v>Severomoravský</v>
      </c>
      <c r="K57" s="12"/>
      <c r="L57" s="7"/>
      <c r="M57" s="7"/>
      <c r="N57" s="7"/>
      <c r="O57" s="7"/>
      <c r="P57" s="7"/>
      <c r="Q57" s="7"/>
    </row>
    <row r="58" spans="1:17" x14ac:dyDescent="0.2">
      <c r="A58" s="11" t="s">
        <v>17</v>
      </c>
      <c r="B58" s="11" t="s">
        <v>35</v>
      </c>
      <c r="C58" s="11" t="s">
        <v>31</v>
      </c>
      <c r="D58" s="8">
        <v>11240</v>
      </c>
      <c r="E58" s="11" t="s">
        <v>8</v>
      </c>
      <c r="F58" s="8">
        <v>20</v>
      </c>
      <c r="G58" s="8">
        <v>18</v>
      </c>
      <c r="H58" s="8">
        <f>F58-G58</f>
        <v>2</v>
      </c>
      <c r="I58" s="12" t="s">
        <v>29</v>
      </c>
      <c r="J58" s="12" t="str">
        <f>VLOOKUP(E58,'přehled krajů'!$A$2:$B$6,2)</f>
        <v>Severomoravský</v>
      </c>
      <c r="K58" s="12"/>
      <c r="L58" s="7"/>
      <c r="M58" s="7"/>
      <c r="N58" s="7"/>
      <c r="O58" s="7"/>
      <c r="P58" s="7"/>
      <c r="Q58" s="7"/>
    </row>
    <row r="59" spans="1:17" x14ac:dyDescent="0.2">
      <c r="A59" s="11" t="s">
        <v>17</v>
      </c>
      <c r="B59" s="11" t="s">
        <v>35</v>
      </c>
      <c r="C59" s="11" t="s">
        <v>32</v>
      </c>
      <c r="D59" s="8">
        <v>12680</v>
      </c>
      <c r="E59" s="11" t="s">
        <v>8</v>
      </c>
      <c r="F59" s="8">
        <v>17</v>
      </c>
      <c r="G59" s="8">
        <v>15</v>
      </c>
      <c r="H59" s="8">
        <f>F59-G59</f>
        <v>2</v>
      </c>
      <c r="I59" s="12" t="s">
        <v>29</v>
      </c>
      <c r="J59" s="12" t="str">
        <f>VLOOKUP(E59,'přehled krajů'!$A$2:$B$6,2)</f>
        <v>Severomoravský</v>
      </c>
      <c r="K59" s="12"/>
      <c r="L59" s="7"/>
      <c r="M59" s="7"/>
      <c r="N59" s="7"/>
      <c r="O59" s="7"/>
      <c r="P59" s="7"/>
      <c r="Q59" s="7"/>
    </row>
    <row r="60" spans="1:17" x14ac:dyDescent="0.2">
      <c r="A60" s="11" t="s">
        <v>34</v>
      </c>
      <c r="B60" s="11" t="s">
        <v>14</v>
      </c>
      <c r="C60" s="11" t="s">
        <v>33</v>
      </c>
      <c r="D60" s="8">
        <v>16000</v>
      </c>
      <c r="E60" s="11" t="s">
        <v>6</v>
      </c>
      <c r="F60" s="8">
        <v>19</v>
      </c>
      <c r="G60" s="8">
        <v>17</v>
      </c>
      <c r="H60" s="8">
        <f>F60-G60</f>
        <v>2</v>
      </c>
      <c r="I60" s="12" t="s">
        <v>29</v>
      </c>
      <c r="J60" s="12" t="str">
        <f>VLOOKUP(E60,'přehled krajů'!$A$2:$B$6,2)</f>
        <v>Severomoravský</v>
      </c>
      <c r="K60" s="12"/>
      <c r="L60" s="7"/>
      <c r="M60" s="7"/>
      <c r="N60" s="7"/>
      <c r="O60" s="7"/>
      <c r="P60" s="7"/>
      <c r="Q60" s="7"/>
    </row>
    <row r="61" spans="1:17" x14ac:dyDescent="0.2">
      <c r="A61" s="11" t="s">
        <v>17</v>
      </c>
      <c r="B61" s="11" t="s">
        <v>30</v>
      </c>
      <c r="C61" s="11" t="s">
        <v>33</v>
      </c>
      <c r="D61" s="8">
        <v>12000</v>
      </c>
      <c r="E61" s="11" t="s">
        <v>8</v>
      </c>
      <c r="F61" s="8">
        <v>16</v>
      </c>
      <c r="G61" s="8">
        <v>14</v>
      </c>
      <c r="H61" s="8">
        <f>F61-G61</f>
        <v>2</v>
      </c>
      <c r="I61" s="12"/>
      <c r="J61" s="12" t="str">
        <f>VLOOKUP(E61,'přehled krajů'!$A$2:$B$6,2)</f>
        <v>Severomoravský</v>
      </c>
      <c r="K61" s="12"/>
      <c r="L61" s="7"/>
      <c r="M61" s="7"/>
      <c r="N61" s="7"/>
      <c r="O61" s="7"/>
      <c r="P61" s="7"/>
      <c r="Q61" s="7"/>
    </row>
    <row r="62" spans="1:17" x14ac:dyDescent="0.2">
      <c r="A62" s="11" t="s">
        <v>34</v>
      </c>
      <c r="B62" s="11" t="s">
        <v>13</v>
      </c>
      <c r="C62" s="11" t="s">
        <v>12</v>
      </c>
      <c r="D62" s="8">
        <v>15000</v>
      </c>
      <c r="E62" s="11" t="s">
        <v>2</v>
      </c>
      <c r="F62" s="8">
        <v>6</v>
      </c>
      <c r="G62" s="8">
        <v>5</v>
      </c>
      <c r="H62" s="8">
        <f>F62-G62</f>
        <v>1</v>
      </c>
      <c r="I62" s="12"/>
      <c r="J62" s="12" t="str">
        <f>VLOOKUP(E62,'přehled krajů'!$A$2:$B$6,2)</f>
        <v>Jihomoravský</v>
      </c>
      <c r="K62" s="12"/>
      <c r="L62" s="7"/>
      <c r="M62" s="7"/>
      <c r="N62" s="7"/>
      <c r="O62" s="7"/>
      <c r="P62" s="7"/>
      <c r="Q62" s="7"/>
    </row>
    <row r="63" spans="1:17" x14ac:dyDescent="0.2">
      <c r="A63" s="11" t="s">
        <v>34</v>
      </c>
      <c r="B63" s="11" t="s">
        <v>13</v>
      </c>
      <c r="C63" s="11" t="s">
        <v>31</v>
      </c>
      <c r="D63" s="8">
        <v>15000</v>
      </c>
      <c r="E63" s="11" t="s">
        <v>2</v>
      </c>
      <c r="F63" s="8">
        <v>12</v>
      </c>
      <c r="G63" s="8">
        <v>11</v>
      </c>
      <c r="H63" s="8">
        <f>F63-G63</f>
        <v>1</v>
      </c>
      <c r="I63" s="12"/>
      <c r="J63" s="12" t="str">
        <f>VLOOKUP(E63,'přehled krajů'!$A$2:$B$6,2)</f>
        <v>Jihomoravský</v>
      </c>
      <c r="K63" s="12"/>
      <c r="L63" s="7"/>
      <c r="M63" s="7"/>
      <c r="N63" s="7"/>
      <c r="O63" s="7"/>
      <c r="P63" s="7"/>
      <c r="Q63" s="7"/>
    </row>
    <row r="64" spans="1:17" x14ac:dyDescent="0.2">
      <c r="A64" s="11" t="s">
        <v>17</v>
      </c>
      <c r="B64" s="11" t="s">
        <v>35</v>
      </c>
      <c r="C64" s="11" t="s">
        <v>31</v>
      </c>
      <c r="D64" s="8">
        <v>11960</v>
      </c>
      <c r="E64" s="11" t="s">
        <v>2</v>
      </c>
      <c r="F64" s="8">
        <v>17</v>
      </c>
      <c r="G64" s="8">
        <v>16</v>
      </c>
      <c r="H64" s="8">
        <f>F64-G64</f>
        <v>1</v>
      </c>
      <c r="I64" s="12" t="s">
        <v>29</v>
      </c>
      <c r="J64" s="12" t="str">
        <f>VLOOKUP(E64,'přehled krajů'!$A$2:$B$6,2)</f>
        <v>Jihomoravský</v>
      </c>
      <c r="K64" s="12"/>
      <c r="L64" s="7"/>
      <c r="M64" s="7"/>
      <c r="N64" s="7"/>
      <c r="O64" s="7"/>
      <c r="P64" s="7"/>
      <c r="Q64" s="7"/>
    </row>
    <row r="65" spans="1:17" x14ac:dyDescent="0.2">
      <c r="A65" s="11" t="s">
        <v>34</v>
      </c>
      <c r="B65" s="11" t="s">
        <v>13</v>
      </c>
      <c r="C65" s="11" t="s">
        <v>12</v>
      </c>
      <c r="D65" s="8">
        <v>14500</v>
      </c>
      <c r="E65" s="11" t="s">
        <v>9</v>
      </c>
      <c r="F65" s="8">
        <v>6</v>
      </c>
      <c r="G65" s="8">
        <v>5</v>
      </c>
      <c r="H65" s="8">
        <f>F65-G65</f>
        <v>1</v>
      </c>
      <c r="I65" s="12"/>
      <c r="J65" s="12" t="str">
        <f>VLOOKUP(E65,'přehled krajů'!$A$2:$B$6,2)</f>
        <v>Praha -Středočeský</v>
      </c>
      <c r="K65" s="12"/>
      <c r="L65" s="7"/>
      <c r="M65" s="7"/>
      <c r="N65" s="7"/>
      <c r="O65" s="7"/>
      <c r="P65" s="7"/>
      <c r="Q65" s="7"/>
    </row>
    <row r="66" spans="1:17" x14ac:dyDescent="0.2">
      <c r="A66" s="11" t="s">
        <v>17</v>
      </c>
      <c r="B66" s="11" t="s">
        <v>16</v>
      </c>
      <c r="C66" s="11" t="s">
        <v>33</v>
      </c>
      <c r="D66" s="8">
        <v>9800</v>
      </c>
      <c r="E66" s="11" t="s">
        <v>9</v>
      </c>
      <c r="F66" s="8">
        <v>28</v>
      </c>
      <c r="G66" s="8">
        <v>27</v>
      </c>
      <c r="H66" s="8">
        <f>F66-G66</f>
        <v>1</v>
      </c>
      <c r="I66" s="12" t="s">
        <v>27</v>
      </c>
      <c r="J66" s="12" t="str">
        <f>VLOOKUP(E66,'přehled krajů'!$A$2:$B$6,2)</f>
        <v>Praha -Středočeský</v>
      </c>
      <c r="K66" s="12"/>
      <c r="L66" s="7"/>
      <c r="M66" s="7"/>
      <c r="N66" s="7"/>
      <c r="O66" s="7"/>
      <c r="P66" s="7"/>
      <c r="Q66" s="7"/>
    </row>
    <row r="67" spans="1:17" x14ac:dyDescent="0.2">
      <c r="A67" s="11" t="s">
        <v>17</v>
      </c>
      <c r="B67" s="11" t="s">
        <v>30</v>
      </c>
      <c r="C67" s="11" t="s">
        <v>33</v>
      </c>
      <c r="D67" s="8">
        <v>12400</v>
      </c>
      <c r="E67" s="11" t="s">
        <v>8</v>
      </c>
      <c r="F67" s="8">
        <v>35</v>
      </c>
      <c r="G67" s="8">
        <v>34</v>
      </c>
      <c r="H67" s="8">
        <f>F67-G67</f>
        <v>1</v>
      </c>
      <c r="I67" s="12" t="s">
        <v>27</v>
      </c>
      <c r="J67" s="12" t="str">
        <f>VLOOKUP(E67,'přehled krajů'!$A$2:$B$6,2)</f>
        <v>Severomoravský</v>
      </c>
      <c r="K67" s="12"/>
      <c r="L67" s="7"/>
      <c r="M67" s="7"/>
      <c r="N67" s="7"/>
      <c r="O67" s="7"/>
      <c r="P67" s="7"/>
      <c r="Q67" s="7"/>
    </row>
    <row r="68" spans="1:17" x14ac:dyDescent="0.2">
      <c r="A68" s="11" t="s">
        <v>17</v>
      </c>
      <c r="B68" s="11" t="s">
        <v>14</v>
      </c>
      <c r="C68" s="11" t="s">
        <v>32</v>
      </c>
      <c r="D68" s="8">
        <v>8900</v>
      </c>
      <c r="E68" s="11" t="s">
        <v>4</v>
      </c>
      <c r="F68" s="8">
        <v>5</v>
      </c>
      <c r="G68" s="8">
        <v>4</v>
      </c>
      <c r="H68" s="8">
        <f>F68-G68</f>
        <v>1</v>
      </c>
      <c r="I68" s="12" t="s">
        <v>27</v>
      </c>
      <c r="J68" s="12" t="str">
        <f>VLOOKUP(E68,'přehled krajů'!$A$2:$B$6,2)</f>
        <v>Vysočina</v>
      </c>
      <c r="K68" s="12"/>
      <c r="L68" s="7"/>
      <c r="M68" s="7"/>
      <c r="N68" s="7"/>
      <c r="O68" s="7"/>
      <c r="P68" s="7"/>
      <c r="Q68" s="7"/>
    </row>
    <row r="69" spans="1:17" x14ac:dyDescent="0.2">
      <c r="A69" s="11" t="s">
        <v>17</v>
      </c>
      <c r="B69" s="11" t="s">
        <v>14</v>
      </c>
      <c r="C69" s="11" t="s">
        <v>31</v>
      </c>
      <c r="D69" s="8">
        <v>12400</v>
      </c>
      <c r="E69" s="11" t="s">
        <v>2</v>
      </c>
      <c r="F69" s="8">
        <v>23</v>
      </c>
      <c r="G69" s="8">
        <v>23</v>
      </c>
      <c r="H69" s="8">
        <f>F69-G69</f>
        <v>0</v>
      </c>
      <c r="I69" s="12"/>
      <c r="J69" s="12" t="str">
        <f>VLOOKUP(E69,'přehled krajů'!$A$2:$B$6,2)</f>
        <v>Jihomoravský</v>
      </c>
      <c r="K69" s="12"/>
      <c r="L69" s="7"/>
      <c r="M69" s="7"/>
      <c r="N69" s="7"/>
      <c r="O69" s="7"/>
      <c r="P69" s="7"/>
      <c r="Q69" s="7"/>
    </row>
    <row r="70" spans="1:17" x14ac:dyDescent="0.2">
      <c r="A70" s="11" t="s">
        <v>17</v>
      </c>
      <c r="B70" s="11" t="s">
        <v>30</v>
      </c>
      <c r="C70" s="11" t="s">
        <v>33</v>
      </c>
      <c r="D70" s="8">
        <v>12100</v>
      </c>
      <c r="E70" s="11" t="s">
        <v>2</v>
      </c>
      <c r="F70" s="8">
        <v>28</v>
      </c>
      <c r="G70" s="8">
        <v>28</v>
      </c>
      <c r="H70" s="8">
        <f>F70-G70</f>
        <v>0</v>
      </c>
      <c r="I70" s="12"/>
      <c r="J70" s="12" t="str">
        <f>VLOOKUP(E70,'přehled krajů'!$A$2:$B$6,2)</f>
        <v>Jihomoravský</v>
      </c>
      <c r="K70" s="12"/>
      <c r="L70" s="7"/>
      <c r="M70" s="7"/>
      <c r="N70" s="7"/>
      <c r="O70" s="7"/>
      <c r="P70" s="7"/>
      <c r="Q70" s="7"/>
    </row>
    <row r="71" spans="1:17" x14ac:dyDescent="0.2">
      <c r="A71" s="11" t="s">
        <v>15</v>
      </c>
      <c r="B71" s="11" t="s">
        <v>35</v>
      </c>
      <c r="C71" s="11" t="s">
        <v>32</v>
      </c>
      <c r="D71" s="8">
        <v>13000</v>
      </c>
      <c r="E71" s="11" t="s">
        <v>8</v>
      </c>
      <c r="F71" s="8">
        <v>15</v>
      </c>
      <c r="G71" s="8">
        <v>15</v>
      </c>
      <c r="H71" s="8">
        <f>F71-G71</f>
        <v>0</v>
      </c>
      <c r="I71" s="12" t="s">
        <v>27</v>
      </c>
      <c r="J71" s="12" t="str">
        <f>VLOOKUP(E71,'přehled krajů'!$A$2:$B$6,2)</f>
        <v>Severomoravský</v>
      </c>
      <c r="K71" s="12"/>
      <c r="L71" s="7"/>
      <c r="M71" s="7"/>
      <c r="N71" s="7"/>
      <c r="O71" s="7"/>
      <c r="P71" s="7"/>
      <c r="Q71" s="7"/>
    </row>
    <row r="72" spans="1:17" x14ac:dyDescent="0.2">
      <c r="A72" s="11" t="s">
        <v>17</v>
      </c>
      <c r="B72" s="11" t="s">
        <v>14</v>
      </c>
      <c r="C72" s="11" t="s">
        <v>12</v>
      </c>
      <c r="D72" s="8">
        <v>8900</v>
      </c>
      <c r="E72" s="11" t="s">
        <v>4</v>
      </c>
      <c r="F72" s="8">
        <v>9</v>
      </c>
      <c r="G72" s="8">
        <v>9</v>
      </c>
      <c r="H72" s="8">
        <f>F72-G72</f>
        <v>0</v>
      </c>
      <c r="I72" s="12" t="s">
        <v>29</v>
      </c>
      <c r="J72" s="12" t="str">
        <f>VLOOKUP(E72,'přehled krajů'!$A$2:$B$6,2)</f>
        <v>Vysočina</v>
      </c>
      <c r="K72" s="12"/>
      <c r="L72" s="7"/>
      <c r="M72" s="7"/>
      <c r="N72" s="7"/>
      <c r="O72" s="7"/>
      <c r="P72" s="7"/>
      <c r="Q72" s="7"/>
    </row>
    <row r="73" spans="1:17" x14ac:dyDescent="0.2">
      <c r="A73" s="11" t="s">
        <v>17</v>
      </c>
      <c r="B73" s="11" t="s">
        <v>14</v>
      </c>
      <c r="C73" s="11" t="s">
        <v>31</v>
      </c>
      <c r="D73" s="8">
        <v>8900</v>
      </c>
      <c r="E73" s="11" t="s">
        <v>4</v>
      </c>
      <c r="F73" s="8">
        <v>7</v>
      </c>
      <c r="G73" s="8">
        <v>7</v>
      </c>
      <c r="H73" s="8">
        <f>F73-G73</f>
        <v>0</v>
      </c>
      <c r="I73" s="12" t="s">
        <v>29</v>
      </c>
      <c r="J73" s="12" t="str">
        <f>VLOOKUP(E73,'přehled krajů'!$A$2:$B$6,2)</f>
        <v>Vysočina</v>
      </c>
      <c r="K73" s="12"/>
      <c r="L73" s="7"/>
      <c r="M73" s="7"/>
      <c r="N73" s="7"/>
      <c r="O73" s="7"/>
      <c r="P73" s="7"/>
      <c r="Q73" s="7"/>
    </row>
    <row r="74" spans="1:17" x14ac:dyDescent="0.2">
      <c r="A74" s="11" t="s">
        <v>17</v>
      </c>
      <c r="B74" s="11" t="s">
        <v>35</v>
      </c>
      <c r="C74" s="11" t="s">
        <v>33</v>
      </c>
      <c r="D74" s="8">
        <v>9320</v>
      </c>
      <c r="E74" s="11" t="s">
        <v>4</v>
      </c>
      <c r="F74" s="8">
        <v>6</v>
      </c>
      <c r="G74" s="8">
        <v>6</v>
      </c>
      <c r="H74" s="8">
        <f>F74-G74</f>
        <v>0</v>
      </c>
      <c r="I74" s="12"/>
      <c r="J74" s="12" t="str">
        <f>VLOOKUP(E74,'přehled krajů'!$A$2:$B$6,2)</f>
        <v>Vysočina</v>
      </c>
      <c r="K74" s="12"/>
      <c r="L74" s="7"/>
      <c r="M74" s="7"/>
      <c r="N74" s="7"/>
      <c r="O74" s="7"/>
      <c r="P74" s="7"/>
      <c r="Q74" s="7"/>
    </row>
    <row r="75" spans="1:17" x14ac:dyDescent="0.2">
      <c r="A75" s="11" t="s">
        <v>17</v>
      </c>
      <c r="B75" s="11" t="s">
        <v>14</v>
      </c>
      <c r="C75" s="11" t="s">
        <v>33</v>
      </c>
      <c r="D75" s="8">
        <v>8900</v>
      </c>
      <c r="E75" s="11" t="s">
        <v>4</v>
      </c>
      <c r="F75" s="8">
        <v>8</v>
      </c>
      <c r="G75" s="8">
        <v>8</v>
      </c>
      <c r="H75" s="8">
        <f>F75-G75</f>
        <v>0</v>
      </c>
      <c r="I75" s="12"/>
      <c r="J75" s="12" t="str">
        <f>VLOOKUP(E75,'přehled krajů'!$A$2:$B$6,2)</f>
        <v>Vysočina</v>
      </c>
      <c r="K75" s="12"/>
      <c r="L75" s="7"/>
      <c r="M75" s="7"/>
      <c r="N75" s="7"/>
      <c r="O75" s="7"/>
      <c r="P75" s="7"/>
      <c r="Q75" s="7"/>
    </row>
    <row r="76" spans="1:17" x14ac:dyDescent="0.2">
      <c r="A76" s="11" t="s">
        <v>17</v>
      </c>
      <c r="B76" s="11" t="s">
        <v>30</v>
      </c>
      <c r="C76" s="11" t="s">
        <v>33</v>
      </c>
      <c r="D76" s="8">
        <v>12200</v>
      </c>
      <c r="E76" s="11" t="s">
        <v>2</v>
      </c>
      <c r="F76" s="8">
        <v>25</v>
      </c>
      <c r="G76" s="8">
        <v>26</v>
      </c>
      <c r="H76" s="8">
        <f>F76-G76</f>
        <v>-1</v>
      </c>
      <c r="I76" s="12"/>
      <c r="J76" s="12" t="str">
        <f>VLOOKUP(E76,'přehled krajů'!$A$2:$B$6,2)</f>
        <v>Jihomoravský</v>
      </c>
      <c r="K76" s="12"/>
      <c r="L76" s="7"/>
      <c r="M76" s="7"/>
      <c r="N76" s="7"/>
      <c r="O76" s="7"/>
      <c r="P76" s="7"/>
      <c r="Q76" s="7"/>
    </row>
    <row r="77" spans="1:17" x14ac:dyDescent="0.2">
      <c r="A77" s="11" t="s">
        <v>15</v>
      </c>
      <c r="B77" s="11" t="s">
        <v>35</v>
      </c>
      <c r="C77" s="11" t="s">
        <v>33</v>
      </c>
      <c r="D77" s="8">
        <v>13100</v>
      </c>
      <c r="E77" s="11" t="s">
        <v>9</v>
      </c>
      <c r="F77" s="8">
        <v>15</v>
      </c>
      <c r="G77" s="8">
        <v>16</v>
      </c>
      <c r="H77" s="8">
        <f>F77-G77</f>
        <v>-1</v>
      </c>
      <c r="I77" s="12"/>
      <c r="J77" s="12" t="str">
        <f>VLOOKUP(E77,'přehled krajů'!$A$2:$B$6,2)</f>
        <v>Praha -Středočeský</v>
      </c>
      <c r="K77" s="12"/>
      <c r="L77" s="7"/>
      <c r="M77" s="7"/>
      <c r="N77" s="7"/>
      <c r="O77" s="7"/>
      <c r="P77" s="7"/>
      <c r="Q77" s="7"/>
    </row>
    <row r="78" spans="1:17" x14ac:dyDescent="0.2">
      <c r="A78" s="11" t="s">
        <v>17</v>
      </c>
      <c r="B78" s="11" t="s">
        <v>35</v>
      </c>
      <c r="C78" s="11" t="s">
        <v>31</v>
      </c>
      <c r="D78" s="8">
        <v>9600</v>
      </c>
      <c r="E78" s="11" t="s">
        <v>4</v>
      </c>
      <c r="F78" s="8">
        <v>27</v>
      </c>
      <c r="G78" s="8">
        <v>28</v>
      </c>
      <c r="H78" s="8">
        <f>F78-G78</f>
        <v>-1</v>
      </c>
      <c r="I78" s="12" t="s">
        <v>28</v>
      </c>
      <c r="J78" s="12" t="str">
        <f>VLOOKUP(E78,'přehled krajů'!$A$2:$B$6,2)</f>
        <v>Vysočina</v>
      </c>
      <c r="K78" s="12"/>
      <c r="L78" s="7"/>
      <c r="M78" s="7"/>
      <c r="N78" s="7"/>
      <c r="O78" s="7"/>
      <c r="P78" s="7"/>
      <c r="Q78" s="7"/>
    </row>
    <row r="79" spans="1:17" x14ac:dyDescent="0.2">
      <c r="A79" s="11" t="s">
        <v>15</v>
      </c>
      <c r="B79" s="11" t="s">
        <v>35</v>
      </c>
      <c r="C79" s="11" t="s">
        <v>31</v>
      </c>
      <c r="D79" s="8">
        <v>13400</v>
      </c>
      <c r="E79" s="11" t="s">
        <v>9</v>
      </c>
      <c r="F79" s="8">
        <v>15</v>
      </c>
      <c r="G79" s="8">
        <v>17</v>
      </c>
      <c r="H79" s="8">
        <f>F79-G79</f>
        <v>-2</v>
      </c>
      <c r="I79" s="12"/>
      <c r="J79" s="12" t="str">
        <f>VLOOKUP(E79,'přehled krajů'!$A$2:$B$6,2)</f>
        <v>Praha -Středočeský</v>
      </c>
      <c r="K79" s="12"/>
      <c r="L79" s="7"/>
      <c r="M79" s="7"/>
      <c r="N79" s="7"/>
      <c r="O79" s="7"/>
      <c r="P79" s="7"/>
      <c r="Q79" s="7"/>
    </row>
    <row r="80" spans="1:17" x14ac:dyDescent="0.2">
      <c r="A80" s="11" t="s">
        <v>15</v>
      </c>
      <c r="B80" s="11" t="s">
        <v>35</v>
      </c>
      <c r="C80" s="11" t="s">
        <v>31</v>
      </c>
      <c r="D80" s="8">
        <v>13200</v>
      </c>
      <c r="E80" s="11" t="s">
        <v>9</v>
      </c>
      <c r="F80" s="8">
        <v>15</v>
      </c>
      <c r="G80" s="8">
        <v>17</v>
      </c>
      <c r="H80" s="8">
        <f>F80-G80</f>
        <v>-2</v>
      </c>
      <c r="I80" s="12"/>
      <c r="J80" s="12" t="str">
        <f>VLOOKUP(E80,'přehled krajů'!$A$2:$B$6,2)</f>
        <v>Praha -Středočeský</v>
      </c>
      <c r="K80" s="12"/>
      <c r="L80" s="7"/>
      <c r="M80" s="7"/>
      <c r="N80" s="7"/>
      <c r="O80" s="7"/>
      <c r="P80" s="7"/>
      <c r="Q80" s="7"/>
    </row>
    <row r="81" spans="1:17" x14ac:dyDescent="0.2">
      <c r="A81" s="11" t="s">
        <v>17</v>
      </c>
      <c r="B81" s="11" t="s">
        <v>16</v>
      </c>
      <c r="C81" s="11" t="s">
        <v>32</v>
      </c>
      <c r="D81" s="8">
        <v>9800</v>
      </c>
      <c r="E81" s="11" t="s">
        <v>9</v>
      </c>
      <c r="F81" s="8">
        <v>35</v>
      </c>
      <c r="G81" s="8">
        <v>37</v>
      </c>
      <c r="H81" s="8">
        <f>F81-G81</f>
        <v>-2</v>
      </c>
      <c r="I81" s="12" t="s">
        <v>27</v>
      </c>
      <c r="J81" s="12" t="str">
        <f>VLOOKUP(E81,'přehled krajů'!$A$2:$B$6,2)</f>
        <v>Praha -Středočeský</v>
      </c>
      <c r="K81" s="12"/>
      <c r="L81" s="7"/>
      <c r="M81" s="7"/>
      <c r="N81" s="7"/>
      <c r="O81" s="7"/>
      <c r="P81" s="7"/>
      <c r="Q81" s="7"/>
    </row>
    <row r="82" spans="1:17" x14ac:dyDescent="0.2">
      <c r="A82" s="11" t="s">
        <v>15</v>
      </c>
      <c r="B82" s="11" t="s">
        <v>35</v>
      </c>
      <c r="C82" s="11" t="s">
        <v>12</v>
      </c>
      <c r="D82" s="8">
        <v>13300</v>
      </c>
      <c r="E82" s="11" t="s">
        <v>9</v>
      </c>
      <c r="F82" s="8">
        <v>15</v>
      </c>
      <c r="G82" s="8">
        <v>18</v>
      </c>
      <c r="H82" s="8">
        <f>F82-G82</f>
        <v>-3</v>
      </c>
      <c r="I82" s="12"/>
      <c r="J82" s="12" t="str">
        <f>VLOOKUP(E82,'přehled krajů'!$A$2:$B$6,2)</f>
        <v>Praha -Středočeský</v>
      </c>
      <c r="K82" s="12"/>
      <c r="L82" s="7"/>
      <c r="M82" s="7"/>
      <c r="N82" s="7"/>
      <c r="O82" s="7"/>
      <c r="P82" s="7"/>
      <c r="Q82" s="7"/>
    </row>
    <row r="83" spans="1:17" x14ac:dyDescent="0.2">
      <c r="A83" s="11" t="s">
        <v>15</v>
      </c>
      <c r="B83" s="11" t="s">
        <v>35</v>
      </c>
      <c r="C83" s="11" t="s">
        <v>33</v>
      </c>
      <c r="D83" s="8">
        <v>13200</v>
      </c>
      <c r="E83" s="11" t="s">
        <v>9</v>
      </c>
      <c r="F83" s="8">
        <v>15</v>
      </c>
      <c r="G83" s="8">
        <v>18</v>
      </c>
      <c r="H83" s="8">
        <f>F83-G83</f>
        <v>-3</v>
      </c>
      <c r="I83" s="12" t="s">
        <v>28</v>
      </c>
      <c r="J83" s="12" t="str">
        <f>VLOOKUP(E83,'přehled krajů'!$A$2:$B$6,2)</f>
        <v>Praha -Středočeský</v>
      </c>
      <c r="K83" s="12"/>
      <c r="L83" s="7"/>
      <c r="M83" s="7"/>
      <c r="N83" s="7"/>
      <c r="O83" s="7"/>
      <c r="P83" s="7"/>
      <c r="Q83" s="7"/>
    </row>
    <row r="85" spans="1:17" x14ac:dyDescent="0.2">
      <c r="D85" s="10">
        <f>SUM(D2:D84)</f>
        <v>1081800</v>
      </c>
      <c r="E85" s="10"/>
      <c r="F85" s="10">
        <f>SUM(F2:F84)</f>
        <v>1687</v>
      </c>
      <c r="G85" s="10">
        <f>SUM(G2:G84)</f>
        <v>1151</v>
      </c>
    </row>
    <row r="86" spans="1:17" x14ac:dyDescent="0.2">
      <c r="A86" s="5"/>
    </row>
    <row r="87" spans="1:17" x14ac:dyDescent="0.2">
      <c r="A87" s="6"/>
    </row>
    <row r="88" spans="1:17" x14ac:dyDescent="0.2">
      <c r="A88" s="6"/>
    </row>
  </sheetData>
  <conditionalFormatting sqref="A84:A300">
    <cfRule type="expression" dxfId="15" priority="3">
      <formula>H85&gt;15</formula>
    </cfRule>
  </conditionalFormatting>
  <conditionalFormatting sqref="A2:A83">
    <cfRule type="expression" dxfId="14" priority="1">
      <formula>H2&lt;0</formula>
    </cfRule>
    <cfRule type="expression" dxfId="13" priority="2">
      <formula>H2&gt;15</formula>
    </cfRule>
  </conditionalFormatting>
  <dataValidations count="1">
    <dataValidation type="list" allowBlank="1" showInputMessage="1" showErrorMessage="1" errorTitle="Nene" sqref="I2:I83" xr:uid="{6CF1C202-D2F5-4F9A-A1B1-03AE8FB61FDA}">
      <formula1>splatky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3"/>
  <sheetViews>
    <sheetView workbookViewId="0">
      <selection activeCell="A11" sqref="A11:A13"/>
    </sheetView>
  </sheetViews>
  <sheetFormatPr defaultRowHeight="12.75" x14ac:dyDescent="0.2"/>
  <cols>
    <col min="2" max="2" width="17.7109375" bestFit="1" customWidth="1"/>
  </cols>
  <sheetData>
    <row r="1" spans="1:2" ht="20.25" x14ac:dyDescent="0.3">
      <c r="A1" s="1" t="s">
        <v>0</v>
      </c>
      <c r="B1" s="1" t="s">
        <v>1</v>
      </c>
    </row>
    <row r="2" spans="1:2" x14ac:dyDescent="0.2">
      <c r="A2" s="2" t="s">
        <v>2</v>
      </c>
      <c r="B2" s="2" t="s">
        <v>3</v>
      </c>
    </row>
    <row r="3" spans="1:2" x14ac:dyDescent="0.2">
      <c r="A3" s="3" t="s">
        <v>4</v>
      </c>
      <c r="B3" s="2" t="s">
        <v>5</v>
      </c>
    </row>
    <row r="4" spans="1:2" x14ac:dyDescent="0.2">
      <c r="A4" s="2" t="s">
        <v>6</v>
      </c>
      <c r="B4" s="2" t="s">
        <v>7</v>
      </c>
    </row>
    <row r="5" spans="1:2" x14ac:dyDescent="0.2">
      <c r="A5" s="2" t="s">
        <v>8</v>
      </c>
      <c r="B5" s="2" t="s">
        <v>7</v>
      </c>
    </row>
    <row r="6" spans="1:2" x14ac:dyDescent="0.2">
      <c r="A6" s="4" t="s">
        <v>9</v>
      </c>
      <c r="B6" s="2" t="s">
        <v>10</v>
      </c>
    </row>
    <row r="11" spans="1:2" x14ac:dyDescent="0.2">
      <c r="A11" t="s">
        <v>39</v>
      </c>
    </row>
    <row r="12" spans="1:2" x14ac:dyDescent="0.2">
      <c r="A12" t="s">
        <v>37</v>
      </c>
    </row>
    <row r="13" spans="1:2" x14ac:dyDescent="0.2">
      <c r="A13" t="s">
        <v>38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zadání</vt:lpstr>
      <vt:lpstr>zdrojová data</vt:lpstr>
      <vt:lpstr>přehled krajů</vt:lpstr>
      <vt:lpstr>splatky</vt:lpstr>
      <vt:lpstr>splátky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ict11</dc:creator>
  <cp:lastModifiedBy>Roman Krulický</cp:lastModifiedBy>
  <cp:lastPrinted>2023-09-21T07:59:41Z</cp:lastPrinted>
  <dcterms:created xsi:type="dcterms:W3CDTF">2019-04-04T10:57:08Z</dcterms:created>
  <dcterms:modified xsi:type="dcterms:W3CDTF">2023-09-21T08:00:24Z</dcterms:modified>
</cp:coreProperties>
</file>